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rit Zwerver\Desktop\"/>
    </mc:Choice>
  </mc:AlternateContent>
  <xr:revisionPtr revIDLastSave="0" documentId="8_{698F55BF-8707-4EB2-B2F1-CF90EDC3DC18}" xr6:coauthVersionLast="45" xr6:coauthVersionMax="45" xr10:uidLastSave="{00000000-0000-0000-0000-000000000000}"/>
  <bookViews>
    <workbookView xWindow="-120" yWindow="-120" windowWidth="24240" windowHeight="13140" xr2:uid="{57D62647-0743-427E-BADD-B8E6BB94547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8" i="1" l="1"/>
  <c r="F267" i="1"/>
  <c r="D203" i="1"/>
  <c r="F203" i="1" s="1"/>
  <c r="F266" i="1"/>
  <c r="F265" i="1"/>
  <c r="F264" i="1"/>
  <c r="F263" i="1"/>
  <c r="F262" i="1"/>
  <c r="F261" i="1"/>
  <c r="F260" i="1"/>
  <c r="F195" i="1"/>
  <c r="D195" i="1"/>
  <c r="F259" i="1"/>
  <c r="F258" i="1"/>
  <c r="F257" i="1"/>
  <c r="F214" i="1"/>
  <c r="D197" i="1"/>
  <c r="F197" i="1" s="1"/>
  <c r="F213" i="1"/>
  <c r="D213" i="1"/>
  <c r="F256" i="1"/>
  <c r="D204" i="1"/>
  <c r="F204" i="1" s="1"/>
  <c r="F255" i="1"/>
  <c r="F254" i="1"/>
  <c r="D205" i="1"/>
  <c r="F205" i="1" s="1"/>
  <c r="F253" i="1"/>
  <c r="D211" i="1"/>
  <c r="F211" i="1" s="1"/>
  <c r="F252" i="1"/>
  <c r="F251" i="1"/>
  <c r="F208" i="1"/>
  <c r="D199" i="1"/>
  <c r="F199" i="1" s="1"/>
  <c r="F250" i="1"/>
  <c r="D215" i="1"/>
  <c r="F215" i="1" s="1"/>
  <c r="F249" i="1"/>
  <c r="F248" i="1"/>
  <c r="F247" i="1"/>
  <c r="F246" i="1"/>
  <c r="F245" i="1"/>
  <c r="F210" i="1"/>
  <c r="D193" i="1"/>
  <c r="F193" i="1" s="1"/>
  <c r="F244" i="1"/>
  <c r="F243" i="1"/>
  <c r="F242" i="1"/>
  <c r="F241" i="1"/>
  <c r="F240" i="1"/>
  <c r="F239" i="1"/>
  <c r="F238" i="1"/>
  <c r="F237" i="1"/>
  <c r="F236" i="1"/>
  <c r="F235" i="1"/>
  <c r="D202" i="1"/>
  <c r="F202" i="1" s="1"/>
  <c r="F234" i="1"/>
  <c r="F233" i="1"/>
  <c r="F218" i="1"/>
  <c r="F232" i="1"/>
  <c r="F231" i="1"/>
  <c r="D216" i="1"/>
  <c r="F216" i="1" s="1"/>
  <c r="F230" i="1"/>
  <c r="F229" i="1"/>
  <c r="F228" i="1"/>
  <c r="F227" i="1"/>
  <c r="D201" i="1"/>
  <c r="F201" i="1" s="1"/>
  <c r="F219" i="1"/>
  <c r="D196" i="1"/>
  <c r="F196" i="1" s="1"/>
  <c r="F212" i="1"/>
  <c r="D212" i="1"/>
  <c r="D217" i="1"/>
  <c r="F217" i="1" s="1"/>
  <c r="F226" i="1"/>
  <c r="F206" i="1"/>
  <c r="D198" i="1"/>
  <c r="F198" i="1" s="1"/>
  <c r="F209" i="1"/>
  <c r="D209" i="1"/>
  <c r="F225" i="1"/>
  <c r="D207" i="1"/>
  <c r="F207" i="1" s="1"/>
  <c r="F224" i="1"/>
  <c r="F223" i="1"/>
  <c r="D192" i="1"/>
  <c r="F192" i="1" s="1"/>
  <c r="D200" i="1"/>
  <c r="F200" i="1" s="1"/>
  <c r="F222" i="1"/>
  <c r="F221" i="1"/>
  <c r="D194" i="1"/>
  <c r="F194" i="1" s="1"/>
  <c r="F220" i="1"/>
  <c r="D137" i="1"/>
  <c r="F137" i="1" s="1"/>
  <c r="F188" i="1"/>
  <c r="F187" i="1"/>
  <c r="D121" i="1"/>
  <c r="F121" i="1" s="1"/>
  <c r="D130" i="1"/>
  <c r="F130" i="1" s="1"/>
  <c r="F136" i="1"/>
  <c r="F186" i="1"/>
  <c r="D114" i="1"/>
  <c r="F114" i="1" s="1"/>
  <c r="D129" i="1"/>
  <c r="F129" i="1" s="1"/>
  <c r="F185" i="1"/>
  <c r="F119" i="1"/>
  <c r="D119" i="1"/>
  <c r="F184" i="1"/>
  <c r="F183" i="1"/>
  <c r="F142" i="1"/>
  <c r="D115" i="1"/>
  <c r="F115" i="1" s="1"/>
  <c r="D109" i="1"/>
  <c r="F109" i="1" s="1"/>
  <c r="D116" i="1"/>
  <c r="F116" i="1" s="1"/>
  <c r="F182" i="1"/>
  <c r="F127" i="1"/>
  <c r="D127" i="1"/>
  <c r="F181" i="1"/>
  <c r="F135" i="1"/>
  <c r="F180" i="1"/>
  <c r="D122" i="1"/>
  <c r="F122" i="1" s="1"/>
  <c r="D125" i="1"/>
  <c r="F125" i="1" s="1"/>
  <c r="D105" i="1"/>
  <c r="F105" i="1" s="1"/>
  <c r="F179" i="1"/>
  <c r="F178" i="1"/>
  <c r="D133" i="1"/>
  <c r="F133" i="1" s="1"/>
  <c r="F138" i="1"/>
  <c r="F177" i="1"/>
  <c r="F176" i="1"/>
  <c r="F175" i="1"/>
  <c r="D124" i="1"/>
  <c r="F124" i="1" s="1"/>
  <c r="F141" i="1"/>
  <c r="F174" i="1"/>
  <c r="D118" i="1"/>
  <c r="F118" i="1" s="1"/>
  <c r="D112" i="1"/>
  <c r="F112" i="1" s="1"/>
  <c r="D123" i="1"/>
  <c r="F123" i="1" s="1"/>
  <c r="F173" i="1"/>
  <c r="F172" i="1"/>
  <c r="F171" i="1"/>
  <c r="F170" i="1"/>
  <c r="D107" i="1"/>
  <c r="F107" i="1" s="1"/>
  <c r="F169" i="1"/>
  <c r="F168" i="1"/>
  <c r="F167" i="1"/>
  <c r="F166" i="1"/>
  <c r="F165" i="1"/>
  <c r="F164" i="1"/>
  <c r="F163" i="1"/>
  <c r="F162" i="1"/>
  <c r="F161" i="1"/>
  <c r="F160" i="1"/>
  <c r="F159" i="1"/>
  <c r="F139" i="1"/>
  <c r="D110" i="1"/>
  <c r="F110" i="1" s="1"/>
  <c r="D104" i="1"/>
  <c r="F104" i="1" s="1"/>
  <c r="F158" i="1"/>
  <c r="F157" i="1"/>
  <c r="F156" i="1"/>
  <c r="D131" i="1"/>
  <c r="F131" i="1" s="1"/>
  <c r="F128" i="1"/>
  <c r="D128" i="1"/>
  <c r="F155" i="1"/>
  <c r="D113" i="1"/>
  <c r="F113" i="1" s="1"/>
  <c r="F154" i="1"/>
  <c r="F153" i="1"/>
  <c r="D132" i="1"/>
  <c r="F132" i="1" s="1"/>
  <c r="D117" i="1"/>
  <c r="F117" i="1" s="1"/>
  <c r="D106" i="1"/>
  <c r="F106" i="1" s="1"/>
  <c r="D108" i="1"/>
  <c r="F108" i="1" s="1"/>
  <c r="F152" i="1"/>
  <c r="F140" i="1"/>
  <c r="F151" i="1"/>
  <c r="D120" i="1"/>
  <c r="F120" i="1" s="1"/>
  <c r="F150" i="1"/>
  <c r="D134" i="1"/>
  <c r="F134" i="1" s="1"/>
  <c r="D111" i="1"/>
  <c r="F111" i="1" s="1"/>
  <c r="F149" i="1"/>
  <c r="F148" i="1"/>
  <c r="F147" i="1"/>
  <c r="F146" i="1"/>
  <c r="F145" i="1"/>
  <c r="D126" i="1"/>
  <c r="F126" i="1" s="1"/>
  <c r="F144" i="1"/>
  <c r="F143" i="1"/>
  <c r="F100" i="1"/>
  <c r="D70" i="1"/>
  <c r="F70" i="1" s="1"/>
  <c r="F54" i="1"/>
  <c r="D54" i="1"/>
  <c r="F99" i="1"/>
  <c r="F98" i="1"/>
  <c r="F55" i="1"/>
  <c r="D55" i="1"/>
  <c r="D59" i="1"/>
  <c r="F59" i="1" s="1"/>
  <c r="F63" i="1"/>
  <c r="D63" i="1"/>
  <c r="F97" i="1"/>
  <c r="F82" i="1"/>
  <c r="F96" i="1"/>
  <c r="F56" i="1"/>
  <c r="D56" i="1"/>
  <c r="D73" i="1"/>
  <c r="F73" i="1" s="1"/>
  <c r="F65" i="1"/>
  <c r="D65" i="1"/>
  <c r="F95" i="1"/>
  <c r="F94" i="1"/>
  <c r="F62" i="1"/>
  <c r="D62" i="1"/>
  <c r="F93" i="1"/>
  <c r="F52" i="1"/>
  <c r="D52" i="1"/>
  <c r="D51" i="1"/>
  <c r="F51" i="1" s="1"/>
  <c r="F67" i="1"/>
  <c r="F74" i="1"/>
  <c r="D74" i="1"/>
  <c r="F92" i="1"/>
  <c r="F68" i="1"/>
  <c r="D68" i="1"/>
  <c r="D72" i="1"/>
  <c r="F72" i="1" s="1"/>
  <c r="F60" i="1"/>
  <c r="D60" i="1"/>
  <c r="F81" i="1"/>
  <c r="D64" i="1"/>
  <c r="F64" i="1" s="1"/>
  <c r="F91" i="1"/>
  <c r="F90" i="1"/>
  <c r="D79" i="1"/>
  <c r="F79" i="1" s="1"/>
  <c r="F58" i="1"/>
  <c r="D58" i="1"/>
  <c r="F84" i="1"/>
  <c r="F78" i="1"/>
  <c r="F50" i="1"/>
  <c r="D50" i="1"/>
  <c r="D66" i="1"/>
  <c r="F66" i="1" s="1"/>
  <c r="F80" i="1"/>
  <c r="D80" i="1"/>
  <c r="F89" i="1"/>
  <c r="F69" i="1"/>
  <c r="D69" i="1"/>
  <c r="F88" i="1"/>
  <c r="F87" i="1"/>
  <c r="F57" i="1"/>
  <c r="D57" i="1"/>
  <c r="D71" i="1"/>
  <c r="F71" i="1" s="1"/>
  <c r="F86" i="1"/>
  <c r="F75" i="1"/>
  <c r="D75" i="1"/>
  <c r="D76" i="1"/>
  <c r="F76" i="1" s="1"/>
  <c r="F77" i="1"/>
  <c r="D77" i="1"/>
  <c r="D53" i="1"/>
  <c r="F53" i="1" s="1"/>
  <c r="F85" i="1"/>
  <c r="D61" i="1"/>
  <c r="F61" i="1" s="1"/>
  <c r="F83" i="1"/>
  <c r="F29" i="1"/>
  <c r="D29" i="1"/>
  <c r="D8" i="1"/>
  <c r="F8" i="1" s="1"/>
  <c r="F5" i="1"/>
  <c r="D5" i="1"/>
  <c r="F46" i="1"/>
  <c r="D23" i="1"/>
  <c r="F23" i="1" s="1"/>
  <c r="D4" i="1"/>
  <c r="F4" i="1" s="1"/>
  <c r="D18" i="1"/>
  <c r="F18" i="1" s="1"/>
  <c r="D20" i="1"/>
  <c r="F20" i="1" s="1"/>
  <c r="D9" i="1"/>
  <c r="F9" i="1" s="1"/>
  <c r="D26" i="1"/>
  <c r="F26" i="1" s="1"/>
  <c r="F32" i="1"/>
  <c r="F45" i="1"/>
  <c r="D7" i="1"/>
  <c r="F7" i="1" s="1"/>
  <c r="F44" i="1"/>
  <c r="F43" i="1"/>
  <c r="D11" i="1"/>
  <c r="F11" i="1" s="1"/>
  <c r="D19" i="1"/>
  <c r="F19" i="1" s="1"/>
  <c r="D28" i="1"/>
  <c r="F28" i="1" s="1"/>
  <c r="F33" i="1"/>
  <c r="F30" i="1"/>
  <c r="F35" i="1"/>
  <c r="D3" i="1"/>
  <c r="F3" i="1" s="1"/>
  <c r="F21" i="1"/>
  <c r="D21" i="1"/>
  <c r="F42" i="1"/>
  <c r="D10" i="1"/>
  <c r="F10" i="1" s="1"/>
  <c r="F31" i="1"/>
  <c r="F41" i="1"/>
  <c r="D6" i="1"/>
  <c r="F6" i="1" s="1"/>
  <c r="D25" i="1"/>
  <c r="F25" i="1" s="1"/>
  <c r="D24" i="1"/>
  <c r="F24" i="1" s="1"/>
  <c r="F34" i="1"/>
  <c r="D12" i="1"/>
  <c r="F12" i="1" s="1"/>
  <c r="F27" i="1"/>
  <c r="D27" i="1"/>
  <c r="F40" i="1"/>
  <c r="D16" i="1"/>
  <c r="F16" i="1" s="1"/>
  <c r="D15" i="1"/>
  <c r="F15" i="1" s="1"/>
  <c r="D17" i="1"/>
  <c r="F17" i="1" s="1"/>
  <c r="D14" i="1"/>
  <c r="F14" i="1" s="1"/>
  <c r="F39" i="1"/>
  <c r="F22" i="1"/>
  <c r="D22" i="1"/>
  <c r="F38" i="1"/>
  <c r="D13" i="1"/>
  <c r="F13" i="1" s="1"/>
  <c r="F37" i="1"/>
  <c r="F36" i="1"/>
</calcChain>
</file>

<file path=xl/sharedStrings.xml><?xml version="1.0" encoding="utf-8"?>
<sst xmlns="http://schemas.openxmlformats.org/spreadsheetml/2006/main" count="278" uniqueCount="276">
  <si>
    <t>Bert de vries</t>
  </si>
  <si>
    <t>Rutger valk</t>
  </si>
  <si>
    <t>Bart koopmans</t>
  </si>
  <si>
    <t>Mark tesselaar</t>
  </si>
  <si>
    <t>Danny van wamelen</t>
  </si>
  <si>
    <t>Peter ruig</t>
  </si>
  <si>
    <t>Koen maris</t>
  </si>
  <si>
    <t>Hans baegen</t>
  </si>
  <si>
    <t>Marco kandt</t>
  </si>
  <si>
    <t>Edwin ploeg</t>
  </si>
  <si>
    <t>Roy van zuilen</t>
  </si>
  <si>
    <t>Gert jan klok</t>
  </si>
  <si>
    <t>Pieter langeveld*</t>
  </si>
  <si>
    <t>B197</t>
  </si>
  <si>
    <t>Jordy Lemmens*</t>
  </si>
  <si>
    <t>uk217</t>
  </si>
  <si>
    <t>Lee fairhurst</t>
  </si>
  <si>
    <t>Ron kroonder</t>
  </si>
  <si>
    <t>Pieter van der iest</t>
  </si>
  <si>
    <t>Jan roelof wijbenga</t>
  </si>
  <si>
    <t>Tsjalle greidanus*</t>
  </si>
  <si>
    <t>Boy tesselaar</t>
  </si>
  <si>
    <t>Roy maessen</t>
  </si>
  <si>
    <t>Chris boersen</t>
  </si>
  <si>
    <t>Jelle tesselaar</t>
  </si>
  <si>
    <t>Marten bijlsma</t>
  </si>
  <si>
    <t>Patrick tersteeg</t>
  </si>
  <si>
    <t>Jacob de vries*</t>
  </si>
  <si>
    <t>Harm van der veen</t>
  </si>
  <si>
    <t>Wybe de vries*</t>
  </si>
  <si>
    <t>Niels tesselaar</t>
  </si>
  <si>
    <t>Craig finnikin*</t>
  </si>
  <si>
    <t>Grade Blauw (behalve wanneer anders aangegeven)</t>
  </si>
  <si>
    <t>Ouwe bijlsma</t>
  </si>
  <si>
    <t xml:space="preserve">Martin verhoef </t>
  </si>
  <si>
    <t>Rick wobbes</t>
  </si>
  <si>
    <t>bouwe arjan hiddinga</t>
  </si>
  <si>
    <t>Jeroen wekema</t>
  </si>
  <si>
    <t>Jan van der iest</t>
  </si>
  <si>
    <t>Axel nijs</t>
  </si>
  <si>
    <t>Wendy koopmans</t>
  </si>
  <si>
    <t>Gosse hoekstra</t>
  </si>
  <si>
    <t>Rob hink</t>
  </si>
  <si>
    <t>Cor meijer</t>
  </si>
  <si>
    <t>Andre van andel</t>
  </si>
  <si>
    <t>Wierd gietema</t>
  </si>
  <si>
    <t>Lourenz de vries</t>
  </si>
  <si>
    <t>Richard uitdeboogerd</t>
  </si>
  <si>
    <t>Mark woudenberg</t>
  </si>
  <si>
    <t>Marten broekman</t>
  </si>
  <si>
    <t>Johan Catsburg</t>
  </si>
  <si>
    <t>Richard falkena</t>
  </si>
  <si>
    <t>Tom maris</t>
  </si>
  <si>
    <t>uk166</t>
  </si>
  <si>
    <t>Bobby griffin</t>
  </si>
  <si>
    <t>Ron verkerk</t>
  </si>
  <si>
    <t>Jelle hiemstra</t>
  </si>
  <si>
    <t>Sjaak kentie</t>
  </si>
  <si>
    <t>Mika ronitz</t>
  </si>
  <si>
    <t>Frank zijsling</t>
  </si>
  <si>
    <t>Nathalie wekema</t>
  </si>
  <si>
    <t>Dennis tesselaar</t>
  </si>
  <si>
    <t xml:space="preserve">Jelle bijlsma </t>
  </si>
  <si>
    <t>Ben boersen</t>
  </si>
  <si>
    <t>Willem sieger de vries</t>
  </si>
  <si>
    <t>Evert jacob klok</t>
  </si>
  <si>
    <t>Bert honderd</t>
  </si>
  <si>
    <t>Barry boersen</t>
  </si>
  <si>
    <t>Auke osinga</t>
  </si>
  <si>
    <t>Jan kuin</t>
  </si>
  <si>
    <t>Erwin goënga</t>
  </si>
  <si>
    <t>Grade Geel (behalve wanneer anders aangegeven)</t>
  </si>
  <si>
    <t>Pascal spigt</t>
  </si>
  <si>
    <t>Lex limmen</t>
  </si>
  <si>
    <t>Romke kroondijk</t>
  </si>
  <si>
    <t>Siem de porto</t>
  </si>
  <si>
    <t>Marcel loos</t>
  </si>
  <si>
    <t>Stefan de jong</t>
  </si>
  <si>
    <t>Sierd de vries</t>
  </si>
  <si>
    <t>Willem de boer</t>
  </si>
  <si>
    <t>Bruce potveer</t>
  </si>
  <si>
    <t>Roelof van der veen</t>
  </si>
  <si>
    <t>Remco de buck</t>
  </si>
  <si>
    <t>John de buck</t>
  </si>
  <si>
    <t>Joey sloof</t>
  </si>
  <si>
    <t>Rian vronik</t>
  </si>
  <si>
    <t>Jan vrieswijk</t>
  </si>
  <si>
    <t>Mark Veenstra</t>
  </si>
  <si>
    <t>Gert baard</t>
  </si>
  <si>
    <t>Sander vermeulen</t>
  </si>
  <si>
    <t>Albert sikkema</t>
  </si>
  <si>
    <t>Jannes boskma</t>
  </si>
  <si>
    <t>Hein damstra</t>
  </si>
  <si>
    <t>Dick bouman</t>
  </si>
  <si>
    <t>uk268</t>
  </si>
  <si>
    <t>Richard woods</t>
  </si>
  <si>
    <t>Willem zwerver</t>
  </si>
  <si>
    <t>Jaap hiemstra</t>
  </si>
  <si>
    <t>Ed tesselaar</t>
  </si>
  <si>
    <t>Gert elzinga</t>
  </si>
  <si>
    <t>Wilco van dijk</t>
  </si>
  <si>
    <t>Jack tesselaar</t>
  </si>
  <si>
    <t>Inge wiersma</t>
  </si>
  <si>
    <t>Arjen de wilde</t>
  </si>
  <si>
    <t>Nigel de kock</t>
  </si>
  <si>
    <t>uk532</t>
  </si>
  <si>
    <t>Daz kitson</t>
  </si>
  <si>
    <t>Yoren winands</t>
  </si>
  <si>
    <t>Rogier van baaren</t>
  </si>
  <si>
    <t>Stefan van rossum</t>
  </si>
  <si>
    <t>Cesar noppert</t>
  </si>
  <si>
    <t>Henk binnendijk</t>
  </si>
  <si>
    <t>Frank kramer</t>
  </si>
  <si>
    <t>Bas stolk</t>
  </si>
  <si>
    <t>Grade Wit (behalve wanneer anders aangegeven)</t>
  </si>
  <si>
    <t>Jur blokker</t>
  </si>
  <si>
    <t>Joyce boots</t>
  </si>
  <si>
    <t>Marijn langeveld</t>
  </si>
  <si>
    <t>kees van kats</t>
  </si>
  <si>
    <t>jan sparreboom</t>
  </si>
  <si>
    <t>Carl gomes</t>
  </si>
  <si>
    <t>Bas berkhout</t>
  </si>
  <si>
    <t>Nick de boorder</t>
  </si>
  <si>
    <t>Patrick anker</t>
  </si>
  <si>
    <t>Arjan ligthart</t>
  </si>
  <si>
    <t>Ronnie bruins</t>
  </si>
  <si>
    <t>Jan Jelle Pompstra</t>
  </si>
  <si>
    <t>Roel BLonk</t>
  </si>
  <si>
    <t>Folkert van der Heide</t>
  </si>
  <si>
    <t>Dennis sintebin</t>
  </si>
  <si>
    <t>Fedde kroondijk</t>
  </si>
  <si>
    <t>Bauke walda</t>
  </si>
  <si>
    <t>Dave bronder</t>
  </si>
  <si>
    <t>Raymond vos</t>
  </si>
  <si>
    <t>Jaap-kees snoeij</t>
  </si>
  <si>
    <t>Floris verbruggen</t>
  </si>
  <si>
    <t xml:space="preserve">Wim clazing </t>
  </si>
  <si>
    <t>Robin de Ruiter</t>
  </si>
  <si>
    <t>Michiel van duin</t>
  </si>
  <si>
    <t>Jan Douwe v/d Veen</t>
  </si>
  <si>
    <t>Roelof coenen</t>
  </si>
  <si>
    <t>Kees winkel</t>
  </si>
  <si>
    <t>Superstars* &amp; Rood (behalve wanneer anders aangegeven)</t>
  </si>
  <si>
    <t>Evert van den berg</t>
  </si>
  <si>
    <t>John van`t veer</t>
  </si>
  <si>
    <t>Louw wobbes</t>
  </si>
  <si>
    <t>Wieger hellema</t>
  </si>
  <si>
    <t>Pablo brandenburg</t>
  </si>
  <si>
    <t>Wim peeters</t>
  </si>
  <si>
    <t>sjeng smidt jnr*</t>
  </si>
  <si>
    <t>Daniel van spijker</t>
  </si>
  <si>
    <t>uk326</t>
  </si>
  <si>
    <t>Mark sargent</t>
  </si>
  <si>
    <t>jessy de bruin</t>
  </si>
  <si>
    <t>Job hondert</t>
  </si>
  <si>
    <t>uk12</t>
  </si>
  <si>
    <t>Micheal schriven</t>
  </si>
  <si>
    <t>Durk greidanus</t>
  </si>
  <si>
    <t>Andre neet</t>
  </si>
  <si>
    <t>Haye dijkstra</t>
  </si>
  <si>
    <t>Richard talsma</t>
  </si>
  <si>
    <t>uk122</t>
  </si>
  <si>
    <t>Will yarrow</t>
  </si>
  <si>
    <t>Marco falkena</t>
  </si>
  <si>
    <t>Henk jan ronitz</t>
  </si>
  <si>
    <t>uk335</t>
  </si>
  <si>
    <t>Mark woodhull</t>
  </si>
  <si>
    <t>Robert jan schutter</t>
  </si>
  <si>
    <t>Chris weyenberg</t>
  </si>
  <si>
    <t>Martijn oudhuis</t>
  </si>
  <si>
    <t>uk526</t>
  </si>
  <si>
    <t>Finn sargent</t>
  </si>
  <si>
    <t>Rene de groot</t>
  </si>
  <si>
    <t>Bas peetoom</t>
  </si>
  <si>
    <t>Barry meijers</t>
  </si>
  <si>
    <t>Johannes bijlsma</t>
  </si>
  <si>
    <t>Peet boersen</t>
  </si>
  <si>
    <t>Ronald raaphorst</t>
  </si>
  <si>
    <t>uk11</t>
  </si>
  <si>
    <t>Neil schriven</t>
  </si>
  <si>
    <t>Onno pietersma</t>
  </si>
  <si>
    <t xml:space="preserve">Pieter dogger </t>
  </si>
  <si>
    <t xml:space="preserve">Feite visser </t>
  </si>
  <si>
    <t>Ted blom</t>
  </si>
  <si>
    <t>Willem koopmans</t>
  </si>
  <si>
    <t>Danny winkel</t>
  </si>
  <si>
    <t>Jan stevens</t>
  </si>
  <si>
    <t>Willem-hein de haan</t>
  </si>
  <si>
    <t>Jaap boersen</t>
  </si>
  <si>
    <t>Age koudenburg</t>
  </si>
  <si>
    <t>Johan beimers</t>
  </si>
  <si>
    <t>Piet scholtanus</t>
  </si>
  <si>
    <t>Ruud van der veen</t>
  </si>
  <si>
    <t>Ronald van baaren</t>
  </si>
  <si>
    <t>Ramond van den hadel</t>
  </si>
  <si>
    <t>Feite van der veen</t>
  </si>
  <si>
    <t>Johan kranenburg</t>
  </si>
  <si>
    <t>Patrick verkade</t>
  </si>
  <si>
    <t>Piet van eyk-bos</t>
  </si>
  <si>
    <t>uk152</t>
  </si>
  <si>
    <t>Neil scothern</t>
  </si>
  <si>
    <t>Egbert van der werf</t>
  </si>
  <si>
    <t>Keith murdock</t>
  </si>
  <si>
    <t xml:space="preserve">Martin koorn </t>
  </si>
  <si>
    <t>Jaap van der velde</t>
  </si>
  <si>
    <t>Ype elgersma</t>
  </si>
  <si>
    <t>Harmen zwerver</t>
  </si>
  <si>
    <t>Otto groenhof</t>
  </si>
  <si>
    <t>uk215</t>
  </si>
  <si>
    <t>Geoff nickolls</t>
  </si>
  <si>
    <t>Oscar liohan</t>
  </si>
  <si>
    <t>Haye postma</t>
  </si>
  <si>
    <t>Arie kandt</t>
  </si>
  <si>
    <t>uk306</t>
  </si>
  <si>
    <t>Ian noden</t>
  </si>
  <si>
    <t>Jeffrey van den hadelkamp</t>
  </si>
  <si>
    <t>Willem van galen</t>
  </si>
  <si>
    <t>uk415</t>
  </si>
  <si>
    <t>Russel cooper</t>
  </si>
  <si>
    <t>uk448</t>
  </si>
  <si>
    <t>Jason eaton</t>
  </si>
  <si>
    <t>Sander mantje/Marinus mets</t>
  </si>
  <si>
    <t>Nico lagerweij</t>
  </si>
  <si>
    <t>Sander borst</t>
  </si>
  <si>
    <t>Raymond van rossum</t>
  </si>
  <si>
    <t>Mark v/d hoeven</t>
  </si>
  <si>
    <t>Hans stravers</t>
  </si>
  <si>
    <t>roel blonk</t>
  </si>
  <si>
    <t>klaas-jan modder</t>
  </si>
  <si>
    <t>Kobus dijkstra</t>
  </si>
  <si>
    <t>Richard middelman</t>
  </si>
  <si>
    <t>Joop veltkamp</t>
  </si>
  <si>
    <t>Arno van dries</t>
  </si>
  <si>
    <t>Albert schade</t>
  </si>
  <si>
    <t>Klaas mulder</t>
  </si>
  <si>
    <t>Bas griffioen</t>
  </si>
  <si>
    <t>Tea helder</t>
  </si>
  <si>
    <t>Jacob lootsma</t>
  </si>
  <si>
    <t>Sander de boer</t>
  </si>
  <si>
    <t>Chris de vries</t>
  </si>
  <si>
    <t xml:space="preserve">cees van der heide </t>
  </si>
  <si>
    <t>Peter susan</t>
  </si>
  <si>
    <t>Alex hofman</t>
  </si>
  <si>
    <t>Michel boskma</t>
  </si>
  <si>
    <t>Berry de bruin</t>
  </si>
  <si>
    <t>Frederic lucassen</t>
  </si>
  <si>
    <t>Johan de vries</t>
  </si>
  <si>
    <t>Johan tolsma</t>
  </si>
  <si>
    <t>Ale haarsma</t>
  </si>
  <si>
    <t>Wim groszpietsch</t>
  </si>
  <si>
    <t>Sijbe brouwer</t>
  </si>
  <si>
    <t>Wierd beerda</t>
  </si>
  <si>
    <t>Daan tenkate</t>
  </si>
  <si>
    <t>Barry kuijf</t>
  </si>
  <si>
    <t>Klaas lieuwes</t>
  </si>
  <si>
    <t>Frank schoenmakers</t>
  </si>
  <si>
    <t>Arno van zwieten</t>
  </si>
  <si>
    <t>Cor snoeij</t>
  </si>
  <si>
    <t>Klaaspieter zuidewind</t>
  </si>
  <si>
    <t>uk496</t>
  </si>
  <si>
    <t>Neil holcroft</t>
  </si>
  <si>
    <t>Bouke visser</t>
  </si>
  <si>
    <t>Mark willem hoekstra</t>
  </si>
  <si>
    <t>Evertjan winards</t>
  </si>
  <si>
    <t>Egbert nicolai</t>
  </si>
  <si>
    <t>Marcel commadeur</t>
  </si>
  <si>
    <t>Thijsq raven</t>
  </si>
  <si>
    <t>Menno koenen</t>
  </si>
  <si>
    <t>Piet plukkel</t>
  </si>
  <si>
    <t>Casper domper</t>
  </si>
  <si>
    <t>jan postema</t>
  </si>
  <si>
    <t>Wilfred bovekerk</t>
  </si>
  <si>
    <t>Leo sintebin</t>
  </si>
  <si>
    <t>Ysbrand dijkstra</t>
  </si>
  <si>
    <t>Stefan van de velde</t>
  </si>
  <si>
    <t>Mike gomes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</si>
</sst>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2" borderId="0" xfId="0" applyFill="1"/>
    <xf numFmtId="2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0" fontId="2" fillId="2" borderId="0" xfId="0" applyFont="1" applyFill="1"/>
    <xf numFmtId="0" fontId="2" fillId="0" borderId="0" xfId="0" applyFont="1"/>
    <xf numFmtId="0" fontId="0" fillId="4" borderId="0" xfId="0" applyFill="1"/>
    <xf numFmtId="16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1" xfId="0" applyBorder="1"/>
    <xf numFmtId="0" fontId="0" fillId="7" borderId="0" xfId="0" applyFill="1" applyBorder="1"/>
    <xf numFmtId="164" fontId="1" fillId="0" borderId="0" xfId="0" applyNumberFormat="1" applyFont="1"/>
    <xf numFmtId="0" fontId="2" fillId="7" borderId="0" xfId="0" applyFont="1" applyFill="1"/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DED06-604F-49F0-83F0-984427CC7B12}">
  <dimension ref="B2:F268"/>
  <sheetViews>
    <sheetView tabSelected="1" zoomScale="116" zoomScaleNormal="116" workbookViewId="0">
      <selection activeCell="G194" sqref="G194"/>
    </sheetView>
  </sheetViews>
  <sheetFormatPr defaultRowHeight="15" x14ac:dyDescent="0.25"/>
  <cols>
    <col min="2" max="2" width="10.7109375" customWidth="1"/>
    <col min="3" max="3" width="40.85546875" customWidth="1"/>
    <col min="4" max="4" width="14.7109375" customWidth="1"/>
    <col min="5" max="5" width="17.7109375" customWidth="1"/>
    <col min="6" max="6" width="11.7109375" customWidth="1"/>
  </cols>
  <sheetData>
    <row r="2" spans="2:6" ht="15.75" x14ac:dyDescent="0.25">
      <c r="C2" s="1" t="s">
        <v>142</v>
      </c>
      <c r="D2" s="1"/>
      <c r="E2" s="1"/>
      <c r="F2" s="15"/>
    </row>
    <row r="3" spans="2:6" x14ac:dyDescent="0.25">
      <c r="B3">
        <v>155</v>
      </c>
      <c r="C3" s="2" t="s">
        <v>12</v>
      </c>
      <c r="D3">
        <f>297+35+58+55+46+35+46+78+68+37+50+43+51+47</f>
        <v>946</v>
      </c>
      <c r="E3">
        <v>22</v>
      </c>
      <c r="F3" s="3">
        <f t="shared" ref="F3:F44" si="0">D3/E3</f>
        <v>43</v>
      </c>
    </row>
    <row r="4" spans="2:6" x14ac:dyDescent="0.25">
      <c r="B4">
        <v>453</v>
      </c>
      <c r="C4" s="2" t="s">
        <v>27</v>
      </c>
      <c r="D4">
        <f>202+36+42+24+49+53+55+58+42+51+64+28+40+36</f>
        <v>780</v>
      </c>
      <c r="E4">
        <v>21</v>
      </c>
      <c r="F4" s="3">
        <f t="shared" si="0"/>
        <v>37.142857142857146</v>
      </c>
    </row>
    <row r="5" spans="2:6" x14ac:dyDescent="0.25">
      <c r="B5">
        <v>618</v>
      </c>
      <c r="C5" s="8" t="s">
        <v>29</v>
      </c>
      <c r="D5">
        <f>268+40+25+36+59+2+34+35+18+24+61+42</f>
        <v>644</v>
      </c>
      <c r="E5">
        <v>19</v>
      </c>
      <c r="F5" s="3">
        <f t="shared" si="0"/>
        <v>33.89473684210526</v>
      </c>
    </row>
    <row r="6" spans="2:6" x14ac:dyDescent="0.25">
      <c r="B6">
        <v>86</v>
      </c>
      <c r="C6" s="2" t="s">
        <v>9</v>
      </c>
      <c r="D6">
        <f>242+33+33+38+49+28+32+36+30+52+30</f>
        <v>603</v>
      </c>
      <c r="E6">
        <v>20</v>
      </c>
      <c r="F6" s="3">
        <f t="shared" si="0"/>
        <v>30.15</v>
      </c>
    </row>
    <row r="7" spans="2:6" x14ac:dyDescent="0.25">
      <c r="B7">
        <v>345</v>
      </c>
      <c r="C7" s="2" t="s">
        <v>21</v>
      </c>
      <c r="D7">
        <f>251+25+31+48+30+23+24+11+38+28+22+31+34</f>
        <v>596</v>
      </c>
      <c r="E7">
        <v>21</v>
      </c>
      <c r="F7" s="3">
        <f t="shared" si="0"/>
        <v>28.38095238095238</v>
      </c>
    </row>
    <row r="8" spans="2:6" x14ac:dyDescent="0.25">
      <c r="B8">
        <v>880</v>
      </c>
      <c r="C8" s="2" t="s">
        <v>30</v>
      </c>
      <c r="D8">
        <f>292+15+37+30+15+19+39+50+13+13+45</f>
        <v>568</v>
      </c>
      <c r="E8">
        <v>19</v>
      </c>
      <c r="F8" s="3">
        <f t="shared" si="0"/>
        <v>29.894736842105264</v>
      </c>
    </row>
    <row r="9" spans="2:6" x14ac:dyDescent="0.25">
      <c r="B9">
        <v>410</v>
      </c>
      <c r="C9" s="2" t="s">
        <v>24</v>
      </c>
      <c r="D9">
        <f>187+51+45+13+62+66+59+32+11+22</f>
        <v>548</v>
      </c>
      <c r="E9">
        <v>19</v>
      </c>
      <c r="F9" s="3">
        <f t="shared" si="0"/>
        <v>28.842105263157894</v>
      </c>
    </row>
    <row r="10" spans="2:6" x14ac:dyDescent="0.25">
      <c r="B10">
        <v>141</v>
      </c>
      <c r="C10" s="2" t="s">
        <v>51</v>
      </c>
      <c r="D10">
        <f>172+58+25+40+17+22+15+23+19+49+19+54</f>
        <v>513</v>
      </c>
      <c r="E10">
        <v>20</v>
      </c>
      <c r="F10" s="3">
        <f t="shared" si="0"/>
        <v>25.65</v>
      </c>
    </row>
    <row r="11" spans="2:6" x14ac:dyDescent="0.25">
      <c r="B11">
        <v>229</v>
      </c>
      <c r="C11" s="2" t="s">
        <v>20</v>
      </c>
      <c r="D11">
        <f>102+17+13+67+27+42+58+72+45+30+40</f>
        <v>513</v>
      </c>
      <c r="E11">
        <v>14</v>
      </c>
      <c r="F11" s="3">
        <f t="shared" si="0"/>
        <v>36.642857142857146</v>
      </c>
    </row>
    <row r="12" spans="2:6" x14ac:dyDescent="0.25">
      <c r="B12">
        <v>61</v>
      </c>
      <c r="C12" s="2" t="s">
        <v>6</v>
      </c>
      <c r="D12">
        <f>185+58+8+42+15+37+39+52+40+35</f>
        <v>511</v>
      </c>
      <c r="E12">
        <v>18</v>
      </c>
      <c r="F12" s="3">
        <f t="shared" si="0"/>
        <v>28.388888888888889</v>
      </c>
    </row>
    <row r="13" spans="2:6" x14ac:dyDescent="0.25">
      <c r="B13">
        <v>20</v>
      </c>
      <c r="C13" s="2" t="s">
        <v>0</v>
      </c>
      <c r="D13">
        <f>239+21+27+47+18+21+57+15+4+37</f>
        <v>486</v>
      </c>
      <c r="E13">
        <v>18</v>
      </c>
      <c r="F13" s="3">
        <f t="shared" si="0"/>
        <v>27</v>
      </c>
    </row>
    <row r="14" spans="2:6" x14ac:dyDescent="0.25">
      <c r="B14">
        <v>38</v>
      </c>
      <c r="C14" s="2" t="s">
        <v>2</v>
      </c>
      <c r="D14">
        <f>172+16+14+9+36+22+28+24+7+13+28+30+35+39</f>
        <v>473</v>
      </c>
      <c r="E14">
        <v>22</v>
      </c>
      <c r="F14" s="3">
        <f t="shared" si="0"/>
        <v>21.5</v>
      </c>
    </row>
    <row r="15" spans="2:6" x14ac:dyDescent="0.25">
      <c r="B15">
        <v>44</v>
      </c>
      <c r="C15" s="2" t="s">
        <v>41</v>
      </c>
      <c r="D15">
        <f>93+49+37+40+46+11+45+33+36+39</f>
        <v>429</v>
      </c>
      <c r="E15">
        <v>16</v>
      </c>
      <c r="F15" s="3">
        <f t="shared" si="0"/>
        <v>26.8125</v>
      </c>
    </row>
    <row r="16" spans="2:6" x14ac:dyDescent="0.25">
      <c r="B16">
        <v>47</v>
      </c>
      <c r="C16" s="2" t="s">
        <v>4</v>
      </c>
      <c r="D16">
        <f>205+10+34+25+49+27+20+30+16</f>
        <v>416</v>
      </c>
      <c r="E16">
        <v>17</v>
      </c>
      <c r="F16" s="3">
        <f t="shared" si="0"/>
        <v>24.470588235294116</v>
      </c>
    </row>
    <row r="17" spans="2:6" x14ac:dyDescent="0.25">
      <c r="B17">
        <v>40</v>
      </c>
      <c r="C17" s="2" t="s">
        <v>3</v>
      </c>
      <c r="D17">
        <f>185+8+10+43+9+27+19+28+33+18+28</f>
        <v>408</v>
      </c>
      <c r="E17">
        <v>18</v>
      </c>
      <c r="F17" s="3">
        <f t="shared" si="0"/>
        <v>22.666666666666668</v>
      </c>
    </row>
    <row r="18" spans="2:6" x14ac:dyDescent="0.25">
      <c r="B18">
        <v>447</v>
      </c>
      <c r="C18" s="2" t="s">
        <v>26</v>
      </c>
      <c r="D18">
        <f>197+42+35+10+43+30+30</f>
        <v>387</v>
      </c>
      <c r="E18">
        <v>13</v>
      </c>
      <c r="F18" s="3">
        <f t="shared" si="0"/>
        <v>29.76923076923077</v>
      </c>
    </row>
    <row r="19" spans="2:6" x14ac:dyDescent="0.25">
      <c r="B19">
        <v>228</v>
      </c>
      <c r="C19" s="2" t="s">
        <v>19</v>
      </c>
      <c r="D19">
        <f>177+39+30+32+20+17+9+11+25</f>
        <v>360</v>
      </c>
      <c r="E19">
        <v>17</v>
      </c>
      <c r="F19" s="3">
        <f t="shared" si="0"/>
        <v>21.176470588235293</v>
      </c>
    </row>
    <row r="20" spans="2:6" x14ac:dyDescent="0.25">
      <c r="B20">
        <v>422</v>
      </c>
      <c r="C20" s="2" t="s">
        <v>25</v>
      </c>
      <c r="D20">
        <f>173+18+26+6+25+34+35+31</f>
        <v>348</v>
      </c>
      <c r="E20">
        <v>15</v>
      </c>
      <c r="F20" s="3">
        <f t="shared" si="0"/>
        <v>23.2</v>
      </c>
    </row>
    <row r="21" spans="2:6" x14ac:dyDescent="0.25">
      <c r="B21">
        <v>152</v>
      </c>
      <c r="C21" s="2" t="s">
        <v>11</v>
      </c>
      <c r="D21">
        <f>13+10+31+50+41+38+49+43+53</f>
        <v>328</v>
      </c>
      <c r="E21">
        <v>10</v>
      </c>
      <c r="F21" s="3">
        <f t="shared" si="0"/>
        <v>32.799999999999997</v>
      </c>
    </row>
    <row r="22" spans="2:6" x14ac:dyDescent="0.25">
      <c r="B22">
        <v>27</v>
      </c>
      <c r="C22" s="2" t="s">
        <v>1</v>
      </c>
      <c r="D22">
        <f>119+12+37+4+34+36+39+1+24</f>
        <v>306</v>
      </c>
      <c r="E22">
        <v>16</v>
      </c>
      <c r="F22" s="3">
        <f t="shared" si="0"/>
        <v>19.125</v>
      </c>
    </row>
    <row r="23" spans="2:6" x14ac:dyDescent="0.25">
      <c r="B23">
        <v>484</v>
      </c>
      <c r="C23" s="2" t="s">
        <v>28</v>
      </c>
      <c r="D23">
        <f>161+56+8+8+49+19</f>
        <v>301</v>
      </c>
      <c r="E23">
        <v>10</v>
      </c>
      <c r="F23" s="3">
        <f t="shared" si="0"/>
        <v>30.1</v>
      </c>
    </row>
    <row r="24" spans="2:6" x14ac:dyDescent="0.25">
      <c r="B24">
        <v>67</v>
      </c>
      <c r="C24" s="2" t="s">
        <v>8</v>
      </c>
      <c r="D24">
        <f>94+32+24+28+11+35+13+59</f>
        <v>296</v>
      </c>
      <c r="E24">
        <v>12</v>
      </c>
      <c r="F24" s="3">
        <f t="shared" si="0"/>
        <v>24.666666666666668</v>
      </c>
    </row>
    <row r="25" spans="2:6" x14ac:dyDescent="0.25">
      <c r="B25">
        <v>69</v>
      </c>
      <c r="C25" s="2" t="s">
        <v>43</v>
      </c>
      <c r="D25">
        <f>118+6+22+24+52+34</f>
        <v>256</v>
      </c>
      <c r="E25">
        <v>10</v>
      </c>
      <c r="F25" s="3">
        <f t="shared" si="0"/>
        <v>25.6</v>
      </c>
    </row>
    <row r="26" spans="2:6" x14ac:dyDescent="0.25">
      <c r="B26">
        <v>405</v>
      </c>
      <c r="C26" s="2" t="s">
        <v>23</v>
      </c>
      <c r="D26">
        <f>55+57+38+64+28</f>
        <v>242</v>
      </c>
      <c r="E26">
        <v>7</v>
      </c>
      <c r="F26" s="3">
        <f t="shared" si="0"/>
        <v>34.571428571428569</v>
      </c>
    </row>
    <row r="27" spans="2:6" x14ac:dyDescent="0.25">
      <c r="B27">
        <v>55</v>
      </c>
      <c r="C27" s="2" t="s">
        <v>5</v>
      </c>
      <c r="D27">
        <f>123+29+4+7+32+30+11</f>
        <v>236</v>
      </c>
      <c r="E27">
        <v>12</v>
      </c>
      <c r="F27" s="3">
        <f t="shared" si="0"/>
        <v>19.666666666666668</v>
      </c>
    </row>
    <row r="28" spans="2:6" x14ac:dyDescent="0.25">
      <c r="B28">
        <v>226</v>
      </c>
      <c r="C28" s="2" t="s">
        <v>18</v>
      </c>
      <c r="D28">
        <f>125+8+20+43+18</f>
        <v>214</v>
      </c>
      <c r="E28">
        <v>13</v>
      </c>
      <c r="F28" s="3">
        <f t="shared" si="0"/>
        <v>16.46153846153846</v>
      </c>
    </row>
    <row r="29" spans="2:6" x14ac:dyDescent="0.25">
      <c r="B29">
        <v>955</v>
      </c>
      <c r="C29" s="2" t="s">
        <v>31</v>
      </c>
      <c r="D29">
        <f>37+35</f>
        <v>72</v>
      </c>
      <c r="E29">
        <v>4</v>
      </c>
      <c r="F29" s="3">
        <f t="shared" si="0"/>
        <v>18</v>
      </c>
    </row>
    <row r="30" spans="2:6" x14ac:dyDescent="0.25">
      <c r="B30" s="4" t="s">
        <v>15</v>
      </c>
      <c r="C30" s="2" t="s">
        <v>16</v>
      </c>
      <c r="D30">
        <v>39</v>
      </c>
      <c r="E30">
        <v>3</v>
      </c>
      <c r="F30" s="3">
        <f t="shared" si="0"/>
        <v>13</v>
      </c>
    </row>
    <row r="31" spans="2:6" x14ac:dyDescent="0.25">
      <c r="B31">
        <v>132</v>
      </c>
      <c r="C31" s="2" t="s">
        <v>10</v>
      </c>
      <c r="D31">
        <v>27</v>
      </c>
      <c r="E31">
        <v>1</v>
      </c>
      <c r="F31" s="3">
        <f t="shared" si="0"/>
        <v>27</v>
      </c>
    </row>
    <row r="32" spans="2:6" ht="15.75" x14ac:dyDescent="0.25">
      <c r="B32">
        <v>400</v>
      </c>
      <c r="C32" s="6" t="s">
        <v>22</v>
      </c>
      <c r="D32" s="7">
        <v>17</v>
      </c>
      <c r="E32">
        <v>1</v>
      </c>
      <c r="F32" s="3">
        <f t="shared" si="0"/>
        <v>17</v>
      </c>
    </row>
    <row r="33" spans="2:6" x14ac:dyDescent="0.25">
      <c r="B33">
        <v>217</v>
      </c>
      <c r="C33" s="2" t="s">
        <v>17</v>
      </c>
      <c r="D33">
        <v>14</v>
      </c>
      <c r="E33">
        <v>1</v>
      </c>
      <c r="F33" s="3">
        <f t="shared" si="0"/>
        <v>14</v>
      </c>
    </row>
    <row r="34" spans="2:6" x14ac:dyDescent="0.25">
      <c r="B34">
        <v>65</v>
      </c>
      <c r="C34" s="2" t="s">
        <v>7</v>
      </c>
      <c r="D34">
        <v>9</v>
      </c>
      <c r="E34">
        <v>1</v>
      </c>
      <c r="F34" s="3">
        <f t="shared" si="0"/>
        <v>9</v>
      </c>
    </row>
    <row r="35" spans="2:6" x14ac:dyDescent="0.25">
      <c r="B35" s="4" t="s">
        <v>13</v>
      </c>
      <c r="C35" s="5" t="s">
        <v>14</v>
      </c>
      <c r="D35">
        <v>3</v>
      </c>
      <c r="E35">
        <v>4</v>
      </c>
      <c r="F35" s="3">
        <f t="shared" si="0"/>
        <v>0.75</v>
      </c>
    </row>
    <row r="36" spans="2:6" x14ac:dyDescent="0.25">
      <c r="B36">
        <v>12</v>
      </c>
      <c r="C36" s="2" t="s">
        <v>143</v>
      </c>
      <c r="F36" s="3" t="e">
        <f t="shared" si="0"/>
        <v>#DIV/0!</v>
      </c>
    </row>
    <row r="37" spans="2:6" x14ac:dyDescent="0.25">
      <c r="B37">
        <v>16</v>
      </c>
      <c r="C37" s="2" t="s">
        <v>144</v>
      </c>
      <c r="F37" s="3" t="e">
        <f t="shared" si="0"/>
        <v>#DIV/0!</v>
      </c>
    </row>
    <row r="38" spans="2:6" x14ac:dyDescent="0.25">
      <c r="B38">
        <v>22</v>
      </c>
      <c r="C38" s="2" t="s">
        <v>145</v>
      </c>
      <c r="F38" s="3" t="e">
        <f t="shared" si="0"/>
        <v>#DIV/0!</v>
      </c>
    </row>
    <row r="39" spans="2:6" x14ac:dyDescent="0.25">
      <c r="B39">
        <v>33</v>
      </c>
      <c r="C39" s="2" t="s">
        <v>146</v>
      </c>
      <c r="F39" s="3" t="e">
        <f t="shared" si="0"/>
        <v>#DIV/0!</v>
      </c>
    </row>
    <row r="40" spans="2:6" x14ac:dyDescent="0.25">
      <c r="B40">
        <v>51</v>
      </c>
      <c r="C40" s="2" t="s">
        <v>147</v>
      </c>
      <c r="F40" s="3" t="e">
        <f t="shared" si="0"/>
        <v>#DIV/0!</v>
      </c>
    </row>
    <row r="41" spans="2:6" x14ac:dyDescent="0.25">
      <c r="B41">
        <v>124</v>
      </c>
      <c r="C41" s="2" t="s">
        <v>148</v>
      </c>
      <c r="F41" s="3" t="e">
        <f t="shared" si="0"/>
        <v>#DIV/0!</v>
      </c>
    </row>
    <row r="42" spans="2:6" x14ac:dyDescent="0.25">
      <c r="B42">
        <v>148</v>
      </c>
      <c r="C42" s="2" t="s">
        <v>149</v>
      </c>
      <c r="F42" s="3" t="e">
        <f t="shared" si="0"/>
        <v>#DIV/0!</v>
      </c>
    </row>
    <row r="43" spans="2:6" x14ac:dyDescent="0.25">
      <c r="B43">
        <v>231</v>
      </c>
      <c r="C43" s="2" t="s">
        <v>150</v>
      </c>
      <c r="F43" s="3" t="e">
        <f t="shared" si="0"/>
        <v>#DIV/0!</v>
      </c>
    </row>
    <row r="44" spans="2:6" x14ac:dyDescent="0.25">
      <c r="B44" s="4" t="s">
        <v>151</v>
      </c>
      <c r="C44" s="2" t="s">
        <v>152</v>
      </c>
      <c r="F44" s="3" t="e">
        <f t="shared" si="0"/>
        <v>#DIV/0!</v>
      </c>
    </row>
    <row r="45" spans="2:6" ht="15.75" x14ac:dyDescent="0.25">
      <c r="B45">
        <v>399</v>
      </c>
      <c r="C45" s="6" t="s">
        <v>153</v>
      </c>
      <c r="D45" s="7"/>
      <c r="F45" s="3" t="e">
        <f>E45/D45</f>
        <v>#DIV/0!</v>
      </c>
    </row>
    <row r="46" spans="2:6" x14ac:dyDescent="0.25">
      <c r="B46">
        <v>540</v>
      </c>
      <c r="C46" s="2" t="s">
        <v>154</v>
      </c>
      <c r="F46" s="3" t="e">
        <f>D46/E46</f>
        <v>#DIV/0!</v>
      </c>
    </row>
    <row r="49" spans="2:6" ht="15.75" x14ac:dyDescent="0.25">
      <c r="C49" s="1" t="s">
        <v>32</v>
      </c>
      <c r="D49" s="1"/>
      <c r="F49" s="3"/>
    </row>
    <row r="50" spans="2:6" x14ac:dyDescent="0.25">
      <c r="B50">
        <v>79</v>
      </c>
      <c r="C50" s="10" t="s">
        <v>46</v>
      </c>
      <c r="D50">
        <f>159+34+15+1+62+17+25+44+29+38+17+13+17</f>
        <v>471</v>
      </c>
      <c r="E50">
        <v>21</v>
      </c>
      <c r="F50" s="3">
        <f t="shared" ref="F50:F81" si="1">D50/E50</f>
        <v>22.428571428571427</v>
      </c>
    </row>
    <row r="51" spans="2:6" x14ac:dyDescent="0.25">
      <c r="B51">
        <v>292</v>
      </c>
      <c r="C51" s="10" t="s">
        <v>59</v>
      </c>
      <c r="D51">
        <f>157+2+25+22+61+17+42+21+19+6+40</f>
        <v>412</v>
      </c>
      <c r="E51">
        <v>17</v>
      </c>
      <c r="F51" s="3">
        <f t="shared" si="1"/>
        <v>24.235294117647058</v>
      </c>
    </row>
    <row r="52" spans="2:6" x14ac:dyDescent="0.25">
      <c r="B52">
        <v>332</v>
      </c>
      <c r="C52" s="10" t="s">
        <v>60</v>
      </c>
      <c r="D52">
        <f>161+6+40+32+49+11+14+3+12+5+41</f>
        <v>374</v>
      </c>
      <c r="E52">
        <v>18</v>
      </c>
      <c r="F52" s="3">
        <f t="shared" si="1"/>
        <v>20.777777777777779</v>
      </c>
    </row>
    <row r="53" spans="2:6" x14ac:dyDescent="0.25">
      <c r="B53">
        <v>14</v>
      </c>
      <c r="C53" s="10" t="s">
        <v>35</v>
      </c>
      <c r="D53">
        <f>143+42+12+21+24+23+11+35+11+23</f>
        <v>345</v>
      </c>
      <c r="E53">
        <v>16</v>
      </c>
      <c r="F53" s="3">
        <f t="shared" si="1"/>
        <v>21.5625</v>
      </c>
    </row>
    <row r="54" spans="2:6" x14ac:dyDescent="0.25">
      <c r="B54">
        <v>699</v>
      </c>
      <c r="C54" s="10" t="s">
        <v>69</v>
      </c>
      <c r="D54">
        <f>56+4+2+5+39+18+43+41+20+22+39</f>
        <v>289</v>
      </c>
      <c r="E54">
        <v>19</v>
      </c>
      <c r="F54" s="3">
        <f t="shared" si="1"/>
        <v>15.210526315789474</v>
      </c>
    </row>
    <row r="55" spans="2:6" x14ac:dyDescent="0.25">
      <c r="B55">
        <v>592</v>
      </c>
      <c r="C55" s="10" t="s">
        <v>68</v>
      </c>
      <c r="D55">
        <f>125+9+59+16+5+65+2+5</f>
        <v>286</v>
      </c>
      <c r="E55">
        <v>13</v>
      </c>
      <c r="F55" s="3">
        <f t="shared" si="1"/>
        <v>22</v>
      </c>
    </row>
    <row r="56" spans="2:6" x14ac:dyDescent="0.25">
      <c r="B56">
        <v>452</v>
      </c>
      <c r="C56" s="10" t="s">
        <v>64</v>
      </c>
      <c r="D56">
        <f>96+27+46+11+13+28+52</f>
        <v>273</v>
      </c>
      <c r="E56">
        <v>10</v>
      </c>
      <c r="F56" s="3">
        <f t="shared" si="1"/>
        <v>27.3</v>
      </c>
    </row>
    <row r="57" spans="2:6" x14ac:dyDescent="0.25">
      <c r="B57">
        <v>36</v>
      </c>
      <c r="C57" s="10" t="s">
        <v>40</v>
      </c>
      <c r="D57">
        <f>104+21+30+1+21+8+8+9+26+11+3</f>
        <v>242</v>
      </c>
      <c r="E57">
        <v>18</v>
      </c>
      <c r="F57" s="3">
        <f t="shared" si="1"/>
        <v>13.444444444444445</v>
      </c>
    </row>
    <row r="58" spans="2:6" x14ac:dyDescent="0.25">
      <c r="B58">
        <v>87</v>
      </c>
      <c r="C58" s="10" t="s">
        <v>49</v>
      </c>
      <c r="D58">
        <f>71+6+26+35+9+4+16+10+48</f>
        <v>225</v>
      </c>
      <c r="E58">
        <v>15</v>
      </c>
      <c r="F58" s="3">
        <f t="shared" si="1"/>
        <v>15</v>
      </c>
    </row>
    <row r="59" spans="2:6" x14ac:dyDescent="0.25">
      <c r="B59">
        <v>591</v>
      </c>
      <c r="C59" s="10" t="s">
        <v>67</v>
      </c>
      <c r="D59">
        <f>20+43+50+38+30+9+20+15</f>
        <v>225</v>
      </c>
      <c r="E59">
        <v>12</v>
      </c>
      <c r="F59" s="3">
        <f t="shared" si="1"/>
        <v>18.75</v>
      </c>
    </row>
    <row r="60" spans="2:6" x14ac:dyDescent="0.25">
      <c r="B60">
        <v>172</v>
      </c>
      <c r="C60" s="10" t="s">
        <v>55</v>
      </c>
      <c r="D60">
        <f>66+18+5+9+6+62+49</f>
        <v>215</v>
      </c>
      <c r="E60">
        <v>13</v>
      </c>
      <c r="F60" s="3">
        <f t="shared" si="1"/>
        <v>16.53846153846154</v>
      </c>
    </row>
    <row r="61" spans="2:6" x14ac:dyDescent="0.25">
      <c r="B61">
        <v>8</v>
      </c>
      <c r="C61" s="10" t="s">
        <v>34</v>
      </c>
      <c r="D61">
        <f>101+5+1+28+7+33+6+22+11</f>
        <v>214</v>
      </c>
      <c r="E61">
        <v>14</v>
      </c>
      <c r="F61" s="3">
        <f t="shared" si="1"/>
        <v>15.285714285714286</v>
      </c>
    </row>
    <row r="62" spans="2:6" x14ac:dyDescent="0.25">
      <c r="B62">
        <v>337</v>
      </c>
      <c r="C62" s="10" t="s">
        <v>61</v>
      </c>
      <c r="D62">
        <f>85+14+1+29+16+15+52</f>
        <v>212</v>
      </c>
      <c r="E62">
        <v>14</v>
      </c>
      <c r="F62" s="3">
        <f t="shared" si="1"/>
        <v>15.142857142857142</v>
      </c>
    </row>
    <row r="63" spans="2:6" x14ac:dyDescent="0.25">
      <c r="B63">
        <v>541</v>
      </c>
      <c r="C63" s="10" t="s">
        <v>66</v>
      </c>
      <c r="D63">
        <f>67+24+7+29+6+4+22+51</f>
        <v>210</v>
      </c>
      <c r="E63">
        <v>16</v>
      </c>
      <c r="F63" s="3">
        <f t="shared" si="1"/>
        <v>13.125</v>
      </c>
    </row>
    <row r="64" spans="2:6" x14ac:dyDescent="0.25">
      <c r="B64">
        <v>161</v>
      </c>
      <c r="C64" s="10" t="s">
        <v>52</v>
      </c>
      <c r="D64">
        <f>59+3+9+3+11+26+15+12+6+46+6</f>
        <v>196</v>
      </c>
      <c r="E64">
        <v>17</v>
      </c>
      <c r="F64" s="3">
        <f t="shared" si="1"/>
        <v>11.529411764705882</v>
      </c>
    </row>
    <row r="65" spans="2:6" x14ac:dyDescent="0.25">
      <c r="B65">
        <v>388</v>
      </c>
      <c r="C65" s="10" t="s">
        <v>62</v>
      </c>
      <c r="D65">
        <f>40+35+4+15+21+19+30</f>
        <v>164</v>
      </c>
      <c r="E65">
        <v>12</v>
      </c>
      <c r="F65" s="3">
        <f t="shared" si="1"/>
        <v>13.666666666666666</v>
      </c>
    </row>
    <row r="66" spans="2:6" x14ac:dyDescent="0.25">
      <c r="B66">
        <v>76</v>
      </c>
      <c r="C66" s="10" t="s">
        <v>45</v>
      </c>
      <c r="D66">
        <f>108+32+8+4+9</f>
        <v>161</v>
      </c>
      <c r="E66">
        <v>13</v>
      </c>
      <c r="F66" s="3">
        <f t="shared" si="1"/>
        <v>12.384615384615385</v>
      </c>
    </row>
    <row r="67" spans="2:6" x14ac:dyDescent="0.25">
      <c r="B67">
        <v>261</v>
      </c>
      <c r="C67" s="10" t="s">
        <v>93</v>
      </c>
      <c r="D67">
        <v>151</v>
      </c>
      <c r="E67">
        <v>5</v>
      </c>
      <c r="F67" s="3">
        <f t="shared" si="1"/>
        <v>30.2</v>
      </c>
    </row>
    <row r="68" spans="2:6" x14ac:dyDescent="0.25">
      <c r="B68">
        <v>179</v>
      </c>
      <c r="C68" s="10" t="s">
        <v>57</v>
      </c>
      <c r="D68">
        <f>31+15+23+2+10+15+3+49</f>
        <v>148</v>
      </c>
      <c r="E68">
        <v>10</v>
      </c>
      <c r="F68" s="3">
        <f t="shared" si="1"/>
        <v>14.8</v>
      </c>
    </row>
    <row r="69" spans="2:6" x14ac:dyDescent="0.25">
      <c r="B69">
        <v>46</v>
      </c>
      <c r="C69" s="10" t="s">
        <v>42</v>
      </c>
      <c r="D69">
        <f>39+16+12+20+21+6+27</f>
        <v>141</v>
      </c>
      <c r="E69">
        <v>11</v>
      </c>
      <c r="F69" s="3">
        <f t="shared" si="1"/>
        <v>12.818181818181818</v>
      </c>
    </row>
    <row r="70" spans="2:6" x14ac:dyDescent="0.25">
      <c r="B70">
        <v>759</v>
      </c>
      <c r="C70" s="10" t="s">
        <v>70</v>
      </c>
      <c r="D70">
        <f>21+29+23+26+34</f>
        <v>133</v>
      </c>
      <c r="E70">
        <v>6</v>
      </c>
      <c r="F70" s="3">
        <f t="shared" si="1"/>
        <v>22.166666666666668</v>
      </c>
    </row>
    <row r="71" spans="2:6" x14ac:dyDescent="0.25">
      <c r="B71">
        <v>32</v>
      </c>
      <c r="C71" s="10" t="s">
        <v>39</v>
      </c>
      <c r="D71">
        <f>8+12+13+37+43</f>
        <v>113</v>
      </c>
      <c r="E71">
        <v>6</v>
      </c>
      <c r="F71" s="3">
        <f t="shared" si="1"/>
        <v>18.833333333333332</v>
      </c>
    </row>
    <row r="72" spans="2:6" x14ac:dyDescent="0.25">
      <c r="B72">
        <v>173</v>
      </c>
      <c r="C72" s="10" t="s">
        <v>56</v>
      </c>
      <c r="D72">
        <f>57+1+5+13+3+24</f>
        <v>103</v>
      </c>
      <c r="E72">
        <v>11</v>
      </c>
      <c r="F72" s="3">
        <f t="shared" si="1"/>
        <v>9.3636363636363633</v>
      </c>
    </row>
    <row r="73" spans="2:6" x14ac:dyDescent="0.25">
      <c r="B73">
        <v>406</v>
      </c>
      <c r="C73" s="10" t="s">
        <v>63</v>
      </c>
      <c r="D73">
        <f>11+26+11+35</f>
        <v>83</v>
      </c>
      <c r="E73">
        <v>5</v>
      </c>
      <c r="F73" s="3">
        <f t="shared" si="1"/>
        <v>16.600000000000001</v>
      </c>
    </row>
    <row r="74" spans="2:6" x14ac:dyDescent="0.25">
      <c r="B74">
        <v>248</v>
      </c>
      <c r="C74" s="10" t="s">
        <v>58</v>
      </c>
      <c r="D74">
        <f>48+13+11</f>
        <v>72</v>
      </c>
      <c r="E74">
        <v>8</v>
      </c>
      <c r="F74" s="3">
        <f t="shared" si="1"/>
        <v>9</v>
      </c>
    </row>
    <row r="75" spans="2:6" x14ac:dyDescent="0.25">
      <c r="B75">
        <v>26</v>
      </c>
      <c r="C75" s="10" t="s">
        <v>38</v>
      </c>
      <c r="D75">
        <f>28+41</f>
        <v>69</v>
      </c>
      <c r="E75">
        <v>3</v>
      </c>
      <c r="F75" s="3">
        <f t="shared" si="1"/>
        <v>23</v>
      </c>
    </row>
    <row r="76" spans="2:6" x14ac:dyDescent="0.25">
      <c r="B76">
        <v>21</v>
      </c>
      <c r="C76" s="10" t="s">
        <v>37</v>
      </c>
      <c r="D76">
        <f>31+27</f>
        <v>58</v>
      </c>
      <c r="E76">
        <v>2</v>
      </c>
      <c r="F76" s="3">
        <f t="shared" si="1"/>
        <v>29</v>
      </c>
    </row>
    <row r="77" spans="2:6" x14ac:dyDescent="0.25">
      <c r="B77">
        <v>17</v>
      </c>
      <c r="C77" s="10" t="s">
        <v>36</v>
      </c>
      <c r="D77">
        <f>33+19</f>
        <v>52</v>
      </c>
      <c r="E77">
        <v>5</v>
      </c>
      <c r="F77" s="3">
        <f t="shared" si="1"/>
        <v>10.4</v>
      </c>
    </row>
    <row r="78" spans="2:6" x14ac:dyDescent="0.25">
      <c r="B78">
        <v>81</v>
      </c>
      <c r="C78" s="10" t="s">
        <v>47</v>
      </c>
      <c r="D78">
        <v>31</v>
      </c>
      <c r="E78">
        <v>4</v>
      </c>
      <c r="F78" s="3">
        <f t="shared" si="1"/>
        <v>7.75</v>
      </c>
    </row>
    <row r="79" spans="2:6" x14ac:dyDescent="0.25">
      <c r="B79">
        <v>99</v>
      </c>
      <c r="C79" s="10" t="s">
        <v>50</v>
      </c>
      <c r="D79">
        <f>5+4+2+2+12</f>
        <v>25</v>
      </c>
      <c r="E79">
        <v>7</v>
      </c>
      <c r="F79" s="3">
        <f t="shared" si="1"/>
        <v>3.5714285714285716</v>
      </c>
    </row>
    <row r="80" spans="2:6" x14ac:dyDescent="0.25">
      <c r="B80">
        <v>78</v>
      </c>
      <c r="C80" s="10" t="s">
        <v>44</v>
      </c>
      <c r="D80">
        <f>1+2+16</f>
        <v>19</v>
      </c>
      <c r="E80">
        <v>3</v>
      </c>
      <c r="F80" s="3">
        <f t="shared" si="1"/>
        <v>6.333333333333333</v>
      </c>
    </row>
    <row r="81" spans="2:6" x14ac:dyDescent="0.25">
      <c r="B81" s="4" t="s">
        <v>53</v>
      </c>
      <c r="C81" s="10" t="s">
        <v>54</v>
      </c>
      <c r="D81">
        <v>17</v>
      </c>
      <c r="E81">
        <v>2</v>
      </c>
      <c r="F81" s="3">
        <f t="shared" si="1"/>
        <v>8.5</v>
      </c>
    </row>
    <row r="82" spans="2:6" x14ac:dyDescent="0.25">
      <c r="B82">
        <v>488</v>
      </c>
      <c r="C82" s="10" t="s">
        <v>65</v>
      </c>
      <c r="D82">
        <v>5</v>
      </c>
      <c r="E82">
        <v>3</v>
      </c>
      <c r="F82" s="3">
        <f t="shared" ref="F82:F113" si="2">D82/E82</f>
        <v>1.6666666666666667</v>
      </c>
    </row>
    <row r="83" spans="2:6" x14ac:dyDescent="0.25">
      <c r="B83">
        <v>3</v>
      </c>
      <c r="C83" s="10" t="s">
        <v>33</v>
      </c>
      <c r="D83">
        <v>4</v>
      </c>
      <c r="E83">
        <v>1</v>
      </c>
      <c r="F83" s="3">
        <f t="shared" si="2"/>
        <v>4</v>
      </c>
    </row>
    <row r="84" spans="2:6" x14ac:dyDescent="0.25">
      <c r="B84">
        <v>84</v>
      </c>
      <c r="C84" s="10" t="s">
        <v>48</v>
      </c>
      <c r="D84">
        <v>3</v>
      </c>
      <c r="E84">
        <v>1</v>
      </c>
      <c r="F84" s="3">
        <f t="shared" si="2"/>
        <v>3</v>
      </c>
    </row>
    <row r="85" spans="2:6" ht="15.75" x14ac:dyDescent="0.25">
      <c r="B85" s="4" t="s">
        <v>155</v>
      </c>
      <c r="C85" s="10" t="s">
        <v>156</v>
      </c>
      <c r="D85" s="7"/>
      <c r="F85" s="3" t="e">
        <f t="shared" si="2"/>
        <v>#DIV/0!</v>
      </c>
    </row>
    <row r="86" spans="2:6" x14ac:dyDescent="0.25">
      <c r="B86">
        <v>29</v>
      </c>
      <c r="C86" s="10" t="s">
        <v>157</v>
      </c>
      <c r="F86" s="3" t="e">
        <f t="shared" si="2"/>
        <v>#DIV/0!</v>
      </c>
    </row>
    <row r="87" spans="2:6" x14ac:dyDescent="0.25">
      <c r="B87">
        <v>42</v>
      </c>
      <c r="C87" s="10" t="s">
        <v>158</v>
      </c>
      <c r="F87" s="3" t="e">
        <f t="shared" si="2"/>
        <v>#DIV/0!</v>
      </c>
    </row>
    <row r="88" spans="2:6" x14ac:dyDescent="0.25">
      <c r="B88">
        <v>43</v>
      </c>
      <c r="C88" s="10" t="s">
        <v>159</v>
      </c>
      <c r="F88" s="3" t="e">
        <f t="shared" si="2"/>
        <v>#DIV/0!</v>
      </c>
    </row>
    <row r="89" spans="2:6" x14ac:dyDescent="0.25">
      <c r="B89">
        <v>64</v>
      </c>
      <c r="C89" s="10" t="s">
        <v>160</v>
      </c>
      <c r="F89" s="3" t="e">
        <f t="shared" si="2"/>
        <v>#DIV/0!</v>
      </c>
    </row>
    <row r="90" spans="2:6" x14ac:dyDescent="0.25">
      <c r="B90" s="4" t="s">
        <v>161</v>
      </c>
      <c r="C90" s="10" t="s">
        <v>162</v>
      </c>
      <c r="F90" s="3" t="e">
        <f t="shared" si="2"/>
        <v>#DIV/0!</v>
      </c>
    </row>
    <row r="91" spans="2:6" x14ac:dyDescent="0.25">
      <c r="B91">
        <v>151</v>
      </c>
      <c r="C91" s="10" t="s">
        <v>163</v>
      </c>
      <c r="F91" s="3" t="e">
        <f t="shared" si="2"/>
        <v>#DIV/0!</v>
      </c>
    </row>
    <row r="92" spans="2:6" x14ac:dyDescent="0.25">
      <c r="B92">
        <v>240</v>
      </c>
      <c r="C92" s="10" t="s">
        <v>164</v>
      </c>
      <c r="F92" s="3" t="e">
        <f t="shared" si="2"/>
        <v>#DIV/0!</v>
      </c>
    </row>
    <row r="93" spans="2:6" x14ac:dyDescent="0.25">
      <c r="B93" s="4" t="s">
        <v>165</v>
      </c>
      <c r="C93" s="10" t="s">
        <v>166</v>
      </c>
      <c r="F93" s="3" t="e">
        <f t="shared" si="2"/>
        <v>#DIV/0!</v>
      </c>
    </row>
    <row r="94" spans="2:6" x14ac:dyDescent="0.25">
      <c r="B94">
        <v>370</v>
      </c>
      <c r="C94" s="10" t="s">
        <v>167</v>
      </c>
      <c r="F94" s="3" t="e">
        <f t="shared" si="2"/>
        <v>#DIV/0!</v>
      </c>
    </row>
    <row r="95" spans="2:6" ht="15.75" x14ac:dyDescent="0.25">
      <c r="B95">
        <v>380</v>
      </c>
      <c r="C95" s="10" t="s">
        <v>168</v>
      </c>
      <c r="D95" s="7"/>
      <c r="F95" s="3" t="e">
        <f t="shared" si="2"/>
        <v>#DIV/0!</v>
      </c>
    </row>
    <row r="96" spans="2:6" x14ac:dyDescent="0.25">
      <c r="B96">
        <v>477</v>
      </c>
      <c r="C96" s="10" t="s">
        <v>169</v>
      </c>
      <c r="F96" s="3" t="e">
        <f t="shared" si="2"/>
        <v>#DIV/0!</v>
      </c>
    </row>
    <row r="97" spans="2:6" x14ac:dyDescent="0.25">
      <c r="B97" s="4" t="s">
        <v>170</v>
      </c>
      <c r="C97" s="10" t="s">
        <v>171</v>
      </c>
      <c r="F97" s="3" t="e">
        <f t="shared" si="2"/>
        <v>#DIV/0!</v>
      </c>
    </row>
    <row r="98" spans="2:6" x14ac:dyDescent="0.25">
      <c r="B98">
        <v>646</v>
      </c>
      <c r="C98" s="10" t="s">
        <v>172</v>
      </c>
      <c r="F98" s="3" t="e">
        <f t="shared" si="2"/>
        <v>#DIV/0!</v>
      </c>
    </row>
    <row r="99" spans="2:6" x14ac:dyDescent="0.25">
      <c r="B99">
        <v>694</v>
      </c>
      <c r="C99" s="10" t="s">
        <v>173</v>
      </c>
      <c r="F99" s="3" t="e">
        <f t="shared" si="2"/>
        <v>#DIV/0!</v>
      </c>
    </row>
    <row r="100" spans="2:6" x14ac:dyDescent="0.25">
      <c r="B100">
        <v>855</v>
      </c>
      <c r="C100" s="10" t="s">
        <v>174</v>
      </c>
      <c r="F100" s="3" t="e">
        <f t="shared" si="2"/>
        <v>#DIV/0!</v>
      </c>
    </row>
    <row r="103" spans="2:6" ht="15.75" x14ac:dyDescent="0.25">
      <c r="C103" s="1" t="s">
        <v>71</v>
      </c>
      <c r="D103" s="1"/>
      <c r="F103" s="3"/>
    </row>
    <row r="104" spans="2:6" x14ac:dyDescent="0.25">
      <c r="B104">
        <v>100</v>
      </c>
      <c r="C104" s="11" t="s">
        <v>84</v>
      </c>
      <c r="D104">
        <f>162+42+27+52+17+24+11+34+36+46</f>
        <v>451</v>
      </c>
      <c r="E104">
        <v>17</v>
      </c>
      <c r="F104" s="3">
        <f t="shared" ref="F104:F135" si="3">D104/E104</f>
        <v>26.529411764705884</v>
      </c>
    </row>
    <row r="105" spans="2:6" x14ac:dyDescent="0.25">
      <c r="B105">
        <v>315</v>
      </c>
      <c r="C105" s="11" t="s">
        <v>97</v>
      </c>
      <c r="D105">
        <f>131+36+16+16+25+29+24+36+41+7+34+8</f>
        <v>403</v>
      </c>
      <c r="E105">
        <v>20</v>
      </c>
      <c r="F105" s="3">
        <f t="shared" si="3"/>
        <v>20.149999999999999</v>
      </c>
    </row>
    <row r="106" spans="2:6" x14ac:dyDescent="0.25">
      <c r="B106">
        <v>54</v>
      </c>
      <c r="C106" s="11" t="s">
        <v>78</v>
      </c>
      <c r="D106">
        <f>153+37+24+2+7+4+22+13+55+7</f>
        <v>324</v>
      </c>
      <c r="E106">
        <v>16</v>
      </c>
      <c r="F106" s="3">
        <f t="shared" si="3"/>
        <v>20.25</v>
      </c>
    </row>
    <row r="107" spans="2:6" x14ac:dyDescent="0.25">
      <c r="B107">
        <v>181</v>
      </c>
      <c r="C107" s="11" t="s">
        <v>87</v>
      </c>
      <c r="D107">
        <f>107+5+12+43+16+62+19+13+35</f>
        <v>312</v>
      </c>
      <c r="E107">
        <v>15</v>
      </c>
      <c r="F107" s="3">
        <f t="shared" si="3"/>
        <v>20.8</v>
      </c>
    </row>
    <row r="108" spans="2:6" x14ac:dyDescent="0.25">
      <c r="B108">
        <v>53</v>
      </c>
      <c r="C108" s="11" t="s">
        <v>77</v>
      </c>
      <c r="D108">
        <f>69+11+3+35+36+28+37+14+55+9</f>
        <v>297</v>
      </c>
      <c r="E108">
        <v>17</v>
      </c>
      <c r="F108" s="3">
        <f t="shared" si="3"/>
        <v>17.470588235294116</v>
      </c>
    </row>
    <row r="109" spans="2:6" x14ac:dyDescent="0.25">
      <c r="B109">
        <v>511</v>
      </c>
      <c r="C109" s="11" t="s">
        <v>103</v>
      </c>
      <c r="D109">
        <f>112+9+54+7+4+42+25+30+4</f>
        <v>287</v>
      </c>
      <c r="E109">
        <v>14</v>
      </c>
      <c r="F109" s="3">
        <f t="shared" si="3"/>
        <v>20.5</v>
      </c>
    </row>
    <row r="110" spans="2:6" x14ac:dyDescent="0.25">
      <c r="B110">
        <v>102</v>
      </c>
      <c r="C110" s="11" t="s">
        <v>85</v>
      </c>
      <c r="D110">
        <f>144+22+30+45</f>
        <v>241</v>
      </c>
      <c r="E110">
        <v>10</v>
      </c>
      <c r="F110" s="3">
        <f t="shared" si="3"/>
        <v>24.1</v>
      </c>
    </row>
    <row r="111" spans="2:6" x14ac:dyDescent="0.25">
      <c r="B111">
        <v>25</v>
      </c>
      <c r="C111" s="11" t="s">
        <v>73</v>
      </c>
      <c r="D111">
        <f>93+12+50+4+27+14+31+7</f>
        <v>238</v>
      </c>
      <c r="E111">
        <v>14</v>
      </c>
      <c r="F111" s="3">
        <f t="shared" si="3"/>
        <v>17</v>
      </c>
    </row>
    <row r="112" spans="2:6" x14ac:dyDescent="0.25">
      <c r="B112">
        <v>212</v>
      </c>
      <c r="C112" s="11" t="s">
        <v>89</v>
      </c>
      <c r="D112">
        <f>28+6+44+30+39+41</f>
        <v>188</v>
      </c>
      <c r="E112">
        <v>12</v>
      </c>
      <c r="F112" s="3">
        <f t="shared" si="3"/>
        <v>15.666666666666666</v>
      </c>
    </row>
    <row r="113" spans="2:6" x14ac:dyDescent="0.25">
      <c r="B113">
        <v>90</v>
      </c>
      <c r="C113" s="11" t="s">
        <v>81</v>
      </c>
      <c r="D113">
        <f>74+12+28+11+4+5+3+20+14+15</f>
        <v>186</v>
      </c>
      <c r="E113">
        <v>17</v>
      </c>
      <c r="F113" s="3">
        <f t="shared" si="3"/>
        <v>10.941176470588236</v>
      </c>
    </row>
    <row r="114" spans="2:6" x14ac:dyDescent="0.25">
      <c r="B114">
        <v>604</v>
      </c>
      <c r="C114" s="11" t="s">
        <v>109</v>
      </c>
      <c r="D114">
        <f>37+18+16+56+9+50</f>
        <v>186</v>
      </c>
      <c r="E114">
        <v>10</v>
      </c>
      <c r="F114" s="3">
        <f t="shared" si="3"/>
        <v>18.600000000000001</v>
      </c>
    </row>
    <row r="115" spans="2:6" x14ac:dyDescent="0.25">
      <c r="B115">
        <v>525</v>
      </c>
      <c r="C115" s="11" t="s">
        <v>104</v>
      </c>
      <c r="D115">
        <f>105+36+10+32</f>
        <v>183</v>
      </c>
      <c r="E115">
        <v>10</v>
      </c>
      <c r="F115" s="3">
        <f t="shared" si="3"/>
        <v>18.3</v>
      </c>
    </row>
    <row r="116" spans="2:6" x14ac:dyDescent="0.25">
      <c r="B116">
        <v>501</v>
      </c>
      <c r="C116" s="11" t="s">
        <v>102</v>
      </c>
      <c r="D116">
        <f>32+36+9+6+24+13+15+40</f>
        <v>175</v>
      </c>
      <c r="E116">
        <v>11</v>
      </c>
      <c r="F116" s="3">
        <f t="shared" si="3"/>
        <v>15.909090909090908</v>
      </c>
    </row>
    <row r="117" spans="2:6" x14ac:dyDescent="0.25">
      <c r="B117">
        <v>58</v>
      </c>
      <c r="C117" s="11" t="s">
        <v>79</v>
      </c>
      <c r="D117">
        <f>71+61+10+6+14+1</f>
        <v>163</v>
      </c>
      <c r="E117">
        <v>9</v>
      </c>
      <c r="F117" s="3">
        <f t="shared" si="3"/>
        <v>18.111111111111111</v>
      </c>
    </row>
    <row r="118" spans="2:6" x14ac:dyDescent="0.25">
      <c r="B118">
        <v>215</v>
      </c>
      <c r="C118" s="11" t="s">
        <v>90</v>
      </c>
      <c r="D118">
        <f>9+7+2+36+13+29+25</f>
        <v>121</v>
      </c>
      <c r="E118">
        <v>9</v>
      </c>
      <c r="F118" s="3">
        <f t="shared" si="3"/>
        <v>13.444444444444445</v>
      </c>
    </row>
    <row r="119" spans="2:6" x14ac:dyDescent="0.25">
      <c r="B119">
        <v>575</v>
      </c>
      <c r="C119" s="11" t="s">
        <v>107</v>
      </c>
      <c r="D119">
        <f>69+6+1+10+35</f>
        <v>121</v>
      </c>
      <c r="E119">
        <v>11</v>
      </c>
      <c r="F119" s="3">
        <f t="shared" si="3"/>
        <v>11</v>
      </c>
    </row>
    <row r="120" spans="2:6" x14ac:dyDescent="0.25">
      <c r="B120">
        <v>33</v>
      </c>
      <c r="C120" s="11" t="s">
        <v>75</v>
      </c>
      <c r="D120">
        <f>9+15+7+23+23+5+11+6+20</f>
        <v>119</v>
      </c>
      <c r="E120">
        <v>13</v>
      </c>
      <c r="F120" s="3">
        <f t="shared" si="3"/>
        <v>9.1538461538461533</v>
      </c>
    </row>
    <row r="121" spans="2:6" x14ac:dyDescent="0.25">
      <c r="B121">
        <v>726</v>
      </c>
      <c r="C121" s="11" t="s">
        <v>112</v>
      </c>
      <c r="D121">
        <f>1+10+3+35+18+6+26+3+1</f>
        <v>103</v>
      </c>
      <c r="E121">
        <v>11</v>
      </c>
      <c r="F121" s="3">
        <f t="shared" si="3"/>
        <v>9.3636363636363633</v>
      </c>
    </row>
    <row r="122" spans="2:6" x14ac:dyDescent="0.25">
      <c r="B122">
        <v>393</v>
      </c>
      <c r="C122" s="11" t="s">
        <v>99</v>
      </c>
      <c r="D122">
        <f>33+26+10+16+7+7</f>
        <v>99</v>
      </c>
      <c r="E122">
        <v>9</v>
      </c>
      <c r="F122" s="3">
        <f t="shared" si="3"/>
        <v>11</v>
      </c>
    </row>
    <row r="123" spans="2:6" x14ac:dyDescent="0.25">
      <c r="B123">
        <v>211</v>
      </c>
      <c r="C123" s="11" t="s">
        <v>88</v>
      </c>
      <c r="D123">
        <f>31+42+24</f>
        <v>97</v>
      </c>
      <c r="E123">
        <v>5</v>
      </c>
      <c r="F123" s="3">
        <f t="shared" si="3"/>
        <v>19.399999999999999</v>
      </c>
    </row>
    <row r="124" spans="2:6" x14ac:dyDescent="0.25">
      <c r="B124">
        <v>232</v>
      </c>
      <c r="C124" s="11" t="s">
        <v>92</v>
      </c>
      <c r="D124">
        <f>19+4+26+23+20</f>
        <v>92</v>
      </c>
      <c r="E124">
        <v>10</v>
      </c>
      <c r="F124" s="3">
        <f t="shared" si="3"/>
        <v>9.1999999999999993</v>
      </c>
    </row>
    <row r="125" spans="2:6" x14ac:dyDescent="0.25">
      <c r="B125">
        <v>348</v>
      </c>
      <c r="C125" s="11" t="s">
        <v>98</v>
      </c>
      <c r="D125">
        <f>5+4+5+12+36+4+26</f>
        <v>92</v>
      </c>
      <c r="E125">
        <v>11</v>
      </c>
      <c r="F125" s="3">
        <f t="shared" si="3"/>
        <v>8.3636363636363633</v>
      </c>
    </row>
    <row r="126" spans="2:6" x14ac:dyDescent="0.25">
      <c r="B126">
        <v>6</v>
      </c>
      <c r="C126" s="11" t="s">
        <v>72</v>
      </c>
      <c r="D126">
        <f>26+5+10+9+12+20+7</f>
        <v>89</v>
      </c>
      <c r="E126">
        <v>11</v>
      </c>
      <c r="F126" s="3">
        <f t="shared" si="3"/>
        <v>8.0909090909090917</v>
      </c>
    </row>
    <row r="127" spans="2:6" x14ac:dyDescent="0.25">
      <c r="B127">
        <v>440</v>
      </c>
      <c r="C127" s="11" t="s">
        <v>101</v>
      </c>
      <c r="D127">
        <f>31+7+8+6+2+3+13+3</f>
        <v>73</v>
      </c>
      <c r="E127">
        <v>15</v>
      </c>
      <c r="F127" s="3">
        <f t="shared" si="3"/>
        <v>4.8666666666666663</v>
      </c>
    </row>
    <row r="128" spans="2:6" x14ac:dyDescent="0.25">
      <c r="B128">
        <v>92</v>
      </c>
      <c r="C128" s="11" t="s">
        <v>82</v>
      </c>
      <c r="D128">
        <f>12+5+28+12+11</f>
        <v>68</v>
      </c>
      <c r="E128">
        <v>6</v>
      </c>
      <c r="F128" s="3">
        <f t="shared" si="3"/>
        <v>11.333333333333334</v>
      </c>
    </row>
    <row r="129" spans="2:6" x14ac:dyDescent="0.25">
      <c r="B129">
        <v>603</v>
      </c>
      <c r="C129" s="11" t="s">
        <v>108</v>
      </c>
      <c r="D129">
        <f>13+2+6+41</f>
        <v>62</v>
      </c>
      <c r="E129">
        <v>6</v>
      </c>
      <c r="F129" s="3">
        <f t="shared" si="3"/>
        <v>10.333333333333334</v>
      </c>
    </row>
    <row r="130" spans="2:6" x14ac:dyDescent="0.25">
      <c r="B130">
        <v>743</v>
      </c>
      <c r="C130" s="11" t="s">
        <v>111</v>
      </c>
      <c r="D130">
        <f>3+3+2+2+1+5+42</f>
        <v>58</v>
      </c>
      <c r="E130">
        <v>8</v>
      </c>
      <c r="F130" s="3">
        <f t="shared" si="3"/>
        <v>7.25</v>
      </c>
    </row>
    <row r="131" spans="2:6" x14ac:dyDescent="0.25">
      <c r="B131">
        <v>93</v>
      </c>
      <c r="C131" s="11" t="s">
        <v>83</v>
      </c>
      <c r="D131">
        <f>33+1+2+15+6</f>
        <v>57</v>
      </c>
      <c r="E131">
        <v>6</v>
      </c>
      <c r="F131" s="3">
        <f t="shared" si="3"/>
        <v>9.5</v>
      </c>
    </row>
    <row r="132" spans="2:6" x14ac:dyDescent="0.25">
      <c r="B132">
        <v>62</v>
      </c>
      <c r="C132" s="11" t="s">
        <v>80</v>
      </c>
      <c r="D132">
        <f>13+8+19+13</f>
        <v>53</v>
      </c>
      <c r="E132">
        <v>4</v>
      </c>
      <c r="F132" s="3">
        <f t="shared" si="3"/>
        <v>13.25</v>
      </c>
    </row>
    <row r="133" spans="2:6" x14ac:dyDescent="0.25">
      <c r="B133">
        <v>295</v>
      </c>
      <c r="C133" s="11" t="s">
        <v>96</v>
      </c>
      <c r="D133">
        <f>4+3+3+5+18+1+8</f>
        <v>42</v>
      </c>
      <c r="E133">
        <v>9</v>
      </c>
      <c r="F133" s="3">
        <f t="shared" si="3"/>
        <v>4.666666666666667</v>
      </c>
    </row>
    <row r="134" spans="2:6" x14ac:dyDescent="0.25">
      <c r="B134">
        <v>30</v>
      </c>
      <c r="C134" s="11" t="s">
        <v>74</v>
      </c>
      <c r="D134">
        <f>12+11+5+1</f>
        <v>29</v>
      </c>
      <c r="E134">
        <v>7</v>
      </c>
      <c r="F134" s="3">
        <f t="shared" si="3"/>
        <v>4.1428571428571432</v>
      </c>
    </row>
    <row r="135" spans="2:6" x14ac:dyDescent="0.25">
      <c r="B135">
        <v>413</v>
      </c>
      <c r="C135" s="11" t="s">
        <v>100</v>
      </c>
      <c r="D135">
        <v>16</v>
      </c>
      <c r="E135">
        <v>1</v>
      </c>
      <c r="F135" s="3">
        <f t="shared" si="3"/>
        <v>16</v>
      </c>
    </row>
    <row r="136" spans="2:6" x14ac:dyDescent="0.25">
      <c r="B136">
        <v>725</v>
      </c>
      <c r="C136" s="11" t="s">
        <v>110</v>
      </c>
      <c r="D136">
        <v>16</v>
      </c>
      <c r="E136">
        <v>4</v>
      </c>
      <c r="F136" s="3">
        <f t="shared" ref="F136:F167" si="4">D136/E136</f>
        <v>4</v>
      </c>
    </row>
    <row r="137" spans="2:6" x14ac:dyDescent="0.25">
      <c r="B137">
        <v>840</v>
      </c>
      <c r="C137" s="11" t="s">
        <v>113</v>
      </c>
      <c r="D137">
        <f>2+2+11</f>
        <v>15</v>
      </c>
      <c r="E137">
        <v>3</v>
      </c>
      <c r="F137" s="3">
        <f t="shared" si="4"/>
        <v>5</v>
      </c>
    </row>
    <row r="138" spans="2:6" x14ac:dyDescent="0.25">
      <c r="B138" s="4" t="s">
        <v>94</v>
      </c>
      <c r="C138" s="11" t="s">
        <v>95</v>
      </c>
      <c r="D138">
        <v>11</v>
      </c>
      <c r="E138">
        <v>2</v>
      </c>
      <c r="F138" s="3">
        <f t="shared" si="4"/>
        <v>5.5</v>
      </c>
    </row>
    <row r="139" spans="2:6" x14ac:dyDescent="0.25">
      <c r="B139">
        <v>104</v>
      </c>
      <c r="C139" s="11" t="s">
        <v>86</v>
      </c>
      <c r="D139">
        <v>3</v>
      </c>
      <c r="E139">
        <v>1</v>
      </c>
      <c r="F139" s="3">
        <f t="shared" si="4"/>
        <v>3</v>
      </c>
    </row>
    <row r="140" spans="2:6" x14ac:dyDescent="0.25">
      <c r="B140">
        <v>49</v>
      </c>
      <c r="C140" s="11" t="s">
        <v>76</v>
      </c>
      <c r="D140">
        <v>2</v>
      </c>
      <c r="E140">
        <v>1</v>
      </c>
      <c r="F140" s="3">
        <f t="shared" si="4"/>
        <v>2</v>
      </c>
    </row>
    <row r="141" spans="2:6" x14ac:dyDescent="0.25">
      <c r="B141">
        <v>223</v>
      </c>
      <c r="C141" s="11" t="s">
        <v>91</v>
      </c>
      <c r="D141">
        <v>2</v>
      </c>
      <c r="E141">
        <v>2</v>
      </c>
      <c r="F141" s="3">
        <f t="shared" si="4"/>
        <v>1</v>
      </c>
    </row>
    <row r="142" spans="2:6" x14ac:dyDescent="0.25">
      <c r="B142" s="4" t="s">
        <v>105</v>
      </c>
      <c r="C142" s="11" t="s">
        <v>106</v>
      </c>
      <c r="D142">
        <v>0</v>
      </c>
      <c r="E142">
        <v>1</v>
      </c>
      <c r="F142" s="3">
        <f t="shared" si="4"/>
        <v>0</v>
      </c>
    </row>
    <row r="143" spans="2:6" x14ac:dyDescent="0.25">
      <c r="B143">
        <v>2</v>
      </c>
      <c r="C143" s="11" t="s">
        <v>175</v>
      </c>
      <c r="F143" s="3" t="e">
        <f t="shared" si="4"/>
        <v>#DIV/0!</v>
      </c>
    </row>
    <row r="144" spans="2:6" ht="15.75" x14ac:dyDescent="0.25">
      <c r="B144">
        <v>4</v>
      </c>
      <c r="C144" s="11" t="s">
        <v>176</v>
      </c>
      <c r="D144" s="7"/>
      <c r="F144" s="3" t="e">
        <f t="shared" si="4"/>
        <v>#DIV/0!</v>
      </c>
    </row>
    <row r="145" spans="2:6" x14ac:dyDescent="0.25">
      <c r="B145">
        <v>7</v>
      </c>
      <c r="C145" s="11" t="s">
        <v>177</v>
      </c>
      <c r="F145" s="3" t="e">
        <f t="shared" si="4"/>
        <v>#DIV/0!</v>
      </c>
    </row>
    <row r="146" spans="2:6" x14ac:dyDescent="0.25">
      <c r="B146" s="4" t="s">
        <v>178</v>
      </c>
      <c r="C146" s="11" t="s">
        <v>179</v>
      </c>
      <c r="F146" s="3" t="e">
        <f t="shared" si="4"/>
        <v>#DIV/0!</v>
      </c>
    </row>
    <row r="147" spans="2:6" x14ac:dyDescent="0.25">
      <c r="B147">
        <v>11</v>
      </c>
      <c r="C147" s="11" t="s">
        <v>180</v>
      </c>
      <c r="F147" s="3" t="e">
        <f t="shared" si="4"/>
        <v>#DIV/0!</v>
      </c>
    </row>
    <row r="148" spans="2:6" x14ac:dyDescent="0.25">
      <c r="B148">
        <v>12</v>
      </c>
      <c r="C148" s="11" t="s">
        <v>181</v>
      </c>
      <c r="F148" s="3" t="e">
        <f t="shared" si="4"/>
        <v>#DIV/0!</v>
      </c>
    </row>
    <row r="149" spans="2:6" x14ac:dyDescent="0.25">
      <c r="B149">
        <v>23</v>
      </c>
      <c r="C149" s="11" t="s">
        <v>182</v>
      </c>
      <c r="F149" s="3" t="e">
        <f t="shared" si="4"/>
        <v>#DIV/0!</v>
      </c>
    </row>
    <row r="150" spans="2:6" x14ac:dyDescent="0.25">
      <c r="B150">
        <v>31</v>
      </c>
      <c r="C150" s="11" t="s">
        <v>183</v>
      </c>
      <c r="F150" s="3" t="e">
        <f t="shared" si="4"/>
        <v>#DIV/0!</v>
      </c>
    </row>
    <row r="151" spans="2:6" x14ac:dyDescent="0.25">
      <c r="B151">
        <v>37</v>
      </c>
      <c r="C151" s="11" t="s">
        <v>184</v>
      </c>
      <c r="F151" s="3" t="e">
        <f t="shared" si="4"/>
        <v>#DIV/0!</v>
      </c>
    </row>
    <row r="152" spans="2:6" x14ac:dyDescent="0.25">
      <c r="B152">
        <v>52</v>
      </c>
      <c r="C152" s="11" t="s">
        <v>185</v>
      </c>
      <c r="F152" s="3" t="e">
        <f t="shared" si="4"/>
        <v>#DIV/0!</v>
      </c>
    </row>
    <row r="153" spans="2:6" x14ac:dyDescent="0.25">
      <c r="B153">
        <v>82</v>
      </c>
      <c r="C153" s="11" t="s">
        <v>186</v>
      </c>
      <c r="F153" s="3" t="e">
        <f t="shared" si="4"/>
        <v>#DIV/0!</v>
      </c>
    </row>
    <row r="154" spans="2:6" x14ac:dyDescent="0.25">
      <c r="B154">
        <v>88</v>
      </c>
      <c r="C154" s="11" t="s">
        <v>187</v>
      </c>
      <c r="F154" s="3" t="e">
        <f t="shared" si="4"/>
        <v>#DIV/0!</v>
      </c>
    </row>
    <row r="155" spans="2:6" x14ac:dyDescent="0.25">
      <c r="B155">
        <v>91</v>
      </c>
      <c r="C155" s="11" t="s">
        <v>188</v>
      </c>
      <c r="F155" s="3" t="e">
        <f t="shared" si="4"/>
        <v>#DIV/0!</v>
      </c>
    </row>
    <row r="156" spans="2:6" x14ac:dyDescent="0.25">
      <c r="B156">
        <v>94</v>
      </c>
      <c r="C156" s="11" t="s">
        <v>189</v>
      </c>
      <c r="F156" s="3" t="e">
        <f t="shared" si="4"/>
        <v>#DIV/0!</v>
      </c>
    </row>
    <row r="157" spans="2:6" x14ac:dyDescent="0.25">
      <c r="B157">
        <v>96</v>
      </c>
      <c r="C157" s="11" t="s">
        <v>190</v>
      </c>
      <c r="F157" s="3" t="e">
        <f t="shared" si="4"/>
        <v>#DIV/0!</v>
      </c>
    </row>
    <row r="158" spans="2:6" x14ac:dyDescent="0.25">
      <c r="B158">
        <v>98</v>
      </c>
      <c r="C158" s="11" t="s">
        <v>191</v>
      </c>
      <c r="F158" s="3" t="e">
        <f t="shared" si="4"/>
        <v>#DIV/0!</v>
      </c>
    </row>
    <row r="159" spans="2:6" x14ac:dyDescent="0.25">
      <c r="B159">
        <v>107</v>
      </c>
      <c r="C159" s="11" t="s">
        <v>192</v>
      </c>
      <c r="F159" s="3" t="e">
        <f t="shared" si="4"/>
        <v>#DIV/0!</v>
      </c>
    </row>
    <row r="160" spans="2:6" x14ac:dyDescent="0.25">
      <c r="B160">
        <v>111</v>
      </c>
      <c r="C160" s="11" t="s">
        <v>193</v>
      </c>
      <c r="F160" s="3" t="e">
        <f t="shared" si="4"/>
        <v>#DIV/0!</v>
      </c>
    </row>
    <row r="161" spans="2:6" x14ac:dyDescent="0.25">
      <c r="B161">
        <v>113</v>
      </c>
      <c r="C161" s="11" t="s">
        <v>194</v>
      </c>
      <c r="F161" s="3" t="e">
        <f t="shared" si="4"/>
        <v>#DIV/0!</v>
      </c>
    </row>
    <row r="162" spans="2:6" x14ac:dyDescent="0.25">
      <c r="B162">
        <v>124</v>
      </c>
      <c r="C162" s="11" t="s">
        <v>195</v>
      </c>
      <c r="F162" s="3" t="e">
        <f t="shared" si="4"/>
        <v>#DIV/0!</v>
      </c>
    </row>
    <row r="163" spans="2:6" x14ac:dyDescent="0.25">
      <c r="B163">
        <v>126</v>
      </c>
      <c r="C163" s="11" t="s">
        <v>196</v>
      </c>
      <c r="F163" s="3" t="e">
        <f t="shared" si="4"/>
        <v>#DIV/0!</v>
      </c>
    </row>
    <row r="164" spans="2:6" x14ac:dyDescent="0.25">
      <c r="B164">
        <v>131</v>
      </c>
      <c r="C164" s="11" t="s">
        <v>197</v>
      </c>
      <c r="F164" s="3" t="e">
        <f t="shared" si="4"/>
        <v>#DIV/0!</v>
      </c>
    </row>
    <row r="165" spans="2:6" x14ac:dyDescent="0.25">
      <c r="B165">
        <v>138</v>
      </c>
      <c r="C165" s="11" t="s">
        <v>198</v>
      </c>
      <c r="F165" s="3" t="e">
        <f t="shared" si="4"/>
        <v>#DIV/0!</v>
      </c>
    </row>
    <row r="166" spans="2:6" x14ac:dyDescent="0.25">
      <c r="B166" s="4" t="s">
        <v>199</v>
      </c>
      <c r="C166" s="11" t="s">
        <v>200</v>
      </c>
      <c r="F166" s="3" t="e">
        <f t="shared" si="4"/>
        <v>#DIV/0!</v>
      </c>
    </row>
    <row r="167" spans="2:6" x14ac:dyDescent="0.25">
      <c r="B167">
        <v>164</v>
      </c>
      <c r="C167" s="11" t="s">
        <v>201</v>
      </c>
      <c r="F167" s="3" t="e">
        <f t="shared" si="4"/>
        <v>#DIV/0!</v>
      </c>
    </row>
    <row r="168" spans="2:6" x14ac:dyDescent="0.25">
      <c r="B168">
        <v>175</v>
      </c>
      <c r="C168" s="11" t="s">
        <v>202</v>
      </c>
      <c r="F168" s="3" t="e">
        <f>E168/D168</f>
        <v>#DIV/0!</v>
      </c>
    </row>
    <row r="169" spans="2:6" x14ac:dyDescent="0.25">
      <c r="B169">
        <v>178</v>
      </c>
      <c r="C169" s="11" t="s">
        <v>203</v>
      </c>
      <c r="F169" s="3" t="e">
        <f t="shared" ref="F169:F188" si="5">D169/E169</f>
        <v>#DIV/0!</v>
      </c>
    </row>
    <row r="170" spans="2:6" x14ac:dyDescent="0.25">
      <c r="B170">
        <v>185</v>
      </c>
      <c r="C170" s="11" t="s">
        <v>204</v>
      </c>
      <c r="F170" s="3" t="e">
        <f t="shared" si="5"/>
        <v>#DIV/0!</v>
      </c>
    </row>
    <row r="171" spans="2:6" x14ac:dyDescent="0.25">
      <c r="B171">
        <v>192</v>
      </c>
      <c r="C171" s="11" t="s">
        <v>205</v>
      </c>
      <c r="F171" s="3" t="e">
        <f t="shared" si="5"/>
        <v>#DIV/0!</v>
      </c>
    </row>
    <row r="172" spans="2:6" x14ac:dyDescent="0.25">
      <c r="B172">
        <v>195</v>
      </c>
      <c r="C172" s="11" t="s">
        <v>206</v>
      </c>
      <c r="F172" s="3" t="e">
        <f t="shared" si="5"/>
        <v>#DIV/0!</v>
      </c>
    </row>
    <row r="173" spans="2:6" x14ac:dyDescent="0.25">
      <c r="B173">
        <v>205</v>
      </c>
      <c r="C173" s="11" t="s">
        <v>207</v>
      </c>
      <c r="F173" s="3" t="e">
        <f t="shared" si="5"/>
        <v>#DIV/0!</v>
      </c>
    </row>
    <row r="174" spans="2:6" x14ac:dyDescent="0.25">
      <c r="B174" s="4" t="s">
        <v>208</v>
      </c>
      <c r="C174" s="11" t="s">
        <v>209</v>
      </c>
      <c r="F174" s="3" t="e">
        <f t="shared" si="5"/>
        <v>#DIV/0!</v>
      </c>
    </row>
    <row r="175" spans="2:6" x14ac:dyDescent="0.25">
      <c r="B175">
        <v>250</v>
      </c>
      <c r="C175" s="11" t="s">
        <v>210</v>
      </c>
      <c r="F175" s="3" t="e">
        <f t="shared" si="5"/>
        <v>#DIV/0!</v>
      </c>
    </row>
    <row r="176" spans="2:6" x14ac:dyDescent="0.25">
      <c r="B176">
        <v>252</v>
      </c>
      <c r="C176" s="11" t="s">
        <v>211</v>
      </c>
      <c r="F176" s="3" t="e">
        <f t="shared" si="5"/>
        <v>#DIV/0!</v>
      </c>
    </row>
    <row r="177" spans="2:6" x14ac:dyDescent="0.25">
      <c r="B177">
        <v>267</v>
      </c>
      <c r="C177" s="11" t="s">
        <v>212</v>
      </c>
      <c r="F177" s="3" t="e">
        <f t="shared" si="5"/>
        <v>#DIV/0!</v>
      </c>
    </row>
    <row r="178" spans="2:6" x14ac:dyDescent="0.25">
      <c r="B178" s="4" t="s">
        <v>213</v>
      </c>
      <c r="C178" s="11" t="s">
        <v>214</v>
      </c>
      <c r="F178" s="3" t="e">
        <f t="shared" si="5"/>
        <v>#DIV/0!</v>
      </c>
    </row>
    <row r="179" spans="2:6" x14ac:dyDescent="0.25">
      <c r="B179">
        <v>313</v>
      </c>
      <c r="C179" s="11" t="s">
        <v>215</v>
      </c>
      <c r="F179" s="3" t="e">
        <f t="shared" si="5"/>
        <v>#DIV/0!</v>
      </c>
    </row>
    <row r="180" spans="2:6" x14ac:dyDescent="0.25">
      <c r="B180">
        <v>401</v>
      </c>
      <c r="C180" s="11" t="s">
        <v>216</v>
      </c>
      <c r="F180" s="3" t="e">
        <f t="shared" si="5"/>
        <v>#DIV/0!</v>
      </c>
    </row>
    <row r="181" spans="2:6" x14ac:dyDescent="0.25">
      <c r="B181" s="4" t="s">
        <v>217</v>
      </c>
      <c r="C181" s="11" t="s">
        <v>218</v>
      </c>
      <c r="F181" s="3" t="e">
        <f t="shared" si="5"/>
        <v>#DIV/0!</v>
      </c>
    </row>
    <row r="182" spans="2:6" x14ac:dyDescent="0.25">
      <c r="B182" s="4" t="s">
        <v>219</v>
      </c>
      <c r="C182" s="11" t="s">
        <v>220</v>
      </c>
      <c r="F182" s="3" t="e">
        <f t="shared" si="5"/>
        <v>#DIV/0!</v>
      </c>
    </row>
    <row r="183" spans="2:6" x14ac:dyDescent="0.25">
      <c r="B183">
        <v>535</v>
      </c>
      <c r="C183" s="11" t="s">
        <v>221</v>
      </c>
      <c r="F183" s="3" t="e">
        <f t="shared" si="5"/>
        <v>#DIV/0!</v>
      </c>
    </row>
    <row r="184" spans="2:6" x14ac:dyDescent="0.25">
      <c r="B184">
        <v>538</v>
      </c>
      <c r="C184" s="11" t="s">
        <v>222</v>
      </c>
      <c r="F184" s="3" t="e">
        <f t="shared" si="5"/>
        <v>#DIV/0!</v>
      </c>
    </row>
    <row r="185" spans="2:6" x14ac:dyDescent="0.25">
      <c r="B185">
        <v>595</v>
      </c>
      <c r="C185" s="11" t="s">
        <v>223</v>
      </c>
      <c r="F185" s="3" t="e">
        <f t="shared" si="5"/>
        <v>#DIV/0!</v>
      </c>
    </row>
    <row r="186" spans="2:6" x14ac:dyDescent="0.25">
      <c r="B186">
        <v>608</v>
      </c>
      <c r="C186" s="11" t="s">
        <v>224</v>
      </c>
      <c r="F186" s="3" t="e">
        <f t="shared" si="5"/>
        <v>#DIV/0!</v>
      </c>
    </row>
    <row r="187" spans="2:6" x14ac:dyDescent="0.25">
      <c r="B187">
        <v>808</v>
      </c>
      <c r="C187" s="11" t="s">
        <v>225</v>
      </c>
      <c r="F187" s="3" t="e">
        <f t="shared" si="5"/>
        <v>#DIV/0!</v>
      </c>
    </row>
    <row r="188" spans="2:6" x14ac:dyDescent="0.25">
      <c r="B188">
        <v>811</v>
      </c>
      <c r="C188" s="11" t="s">
        <v>226</v>
      </c>
      <c r="F188" s="3" t="e">
        <f t="shared" si="5"/>
        <v>#DIV/0!</v>
      </c>
    </row>
    <row r="191" spans="2:6" ht="15.75" x14ac:dyDescent="0.25">
      <c r="C191" s="1" t="s">
        <v>114</v>
      </c>
      <c r="D191" s="1"/>
      <c r="F191" s="9"/>
    </row>
    <row r="192" spans="2:6" x14ac:dyDescent="0.25">
      <c r="B192">
        <v>15</v>
      </c>
      <c r="C192" t="s">
        <v>117</v>
      </c>
      <c r="D192">
        <f>40+12+34+26+23</f>
        <v>135</v>
      </c>
      <c r="E192">
        <v>9</v>
      </c>
      <c r="F192" s="3">
        <f t="shared" ref="F192:F223" si="6">D192/E192</f>
        <v>15</v>
      </c>
    </row>
    <row r="193" spans="2:6" x14ac:dyDescent="0.25">
      <c r="B193">
        <v>310</v>
      </c>
      <c r="C193" t="s">
        <v>130</v>
      </c>
      <c r="D193">
        <f>22+3+10+28+6+16+25</f>
        <v>110</v>
      </c>
      <c r="E193">
        <v>12</v>
      </c>
      <c r="F193" s="3">
        <f t="shared" si="6"/>
        <v>9.1666666666666661</v>
      </c>
    </row>
    <row r="194" spans="2:6" x14ac:dyDescent="0.25">
      <c r="B194">
        <v>7</v>
      </c>
      <c r="C194" t="s">
        <v>115</v>
      </c>
      <c r="D194">
        <f>26+19+29+2+4+12+16</f>
        <v>108</v>
      </c>
      <c r="E194">
        <v>13</v>
      </c>
      <c r="F194" s="3">
        <f t="shared" si="6"/>
        <v>8.3076923076923084</v>
      </c>
    </row>
    <row r="195" spans="2:6" x14ac:dyDescent="0.25">
      <c r="B195">
        <v>642</v>
      </c>
      <c r="C195" t="s">
        <v>140</v>
      </c>
      <c r="D195">
        <f>1+5+15+6+7+10+3+12</f>
        <v>59</v>
      </c>
      <c r="E195">
        <v>13</v>
      </c>
      <c r="F195" s="3">
        <f t="shared" si="6"/>
        <v>4.5384615384615383</v>
      </c>
    </row>
    <row r="196" spans="2:6" x14ac:dyDescent="0.25">
      <c r="B196">
        <v>112</v>
      </c>
      <c r="C196" s="12" t="s">
        <v>124</v>
      </c>
      <c r="D196">
        <f>5+4+40</f>
        <v>49</v>
      </c>
      <c r="E196">
        <v>3</v>
      </c>
      <c r="F196" s="3">
        <f t="shared" si="6"/>
        <v>16.333333333333332</v>
      </c>
    </row>
    <row r="197" spans="2:6" x14ac:dyDescent="0.25">
      <c r="B197">
        <v>616</v>
      </c>
      <c r="C197" t="s">
        <v>138</v>
      </c>
      <c r="D197">
        <f>26+8+3+7</f>
        <v>44</v>
      </c>
      <c r="E197">
        <v>9</v>
      </c>
      <c r="F197" s="3">
        <f t="shared" si="6"/>
        <v>4.8888888888888893</v>
      </c>
    </row>
    <row r="198" spans="2:6" x14ac:dyDescent="0.25">
      <c r="B198">
        <v>95</v>
      </c>
      <c r="C198" s="12" t="s">
        <v>120</v>
      </c>
      <c r="D198">
        <f>6+6+4+27</f>
        <v>43</v>
      </c>
      <c r="E198">
        <v>5</v>
      </c>
      <c r="F198" s="3">
        <f t="shared" si="6"/>
        <v>8.6</v>
      </c>
    </row>
    <row r="199" spans="2:6" x14ac:dyDescent="0.25">
      <c r="B199">
        <v>432</v>
      </c>
      <c r="C199" t="s">
        <v>108</v>
      </c>
      <c r="D199">
        <f>4+4+28+6</f>
        <v>42</v>
      </c>
      <c r="E199">
        <v>4</v>
      </c>
      <c r="F199" s="3">
        <f t="shared" si="6"/>
        <v>10.5</v>
      </c>
    </row>
    <row r="200" spans="2:6" x14ac:dyDescent="0.25">
      <c r="B200">
        <v>13</v>
      </c>
      <c r="C200" t="s">
        <v>116</v>
      </c>
      <c r="D200">
        <f>13+2+5+13+8</f>
        <v>41</v>
      </c>
      <c r="E200">
        <v>6</v>
      </c>
      <c r="F200" s="3">
        <f t="shared" si="6"/>
        <v>6.833333333333333</v>
      </c>
    </row>
    <row r="201" spans="2:6" x14ac:dyDescent="0.25">
      <c r="B201">
        <v>123</v>
      </c>
      <c r="C201" t="s">
        <v>126</v>
      </c>
      <c r="D201">
        <f>16+1+3+19</f>
        <v>39</v>
      </c>
      <c r="E201">
        <v>6</v>
      </c>
      <c r="F201" s="3">
        <f t="shared" si="6"/>
        <v>6.5</v>
      </c>
    </row>
    <row r="202" spans="2:6" x14ac:dyDescent="0.25">
      <c r="B202">
        <v>214</v>
      </c>
      <c r="C202" s="12" t="s">
        <v>129</v>
      </c>
      <c r="D202">
        <f>28+9+1</f>
        <v>38</v>
      </c>
      <c r="E202">
        <v>7</v>
      </c>
      <c r="F202" s="3">
        <f t="shared" si="6"/>
        <v>5.4285714285714288</v>
      </c>
    </row>
    <row r="203" spans="2:6" x14ac:dyDescent="0.25">
      <c r="B203">
        <v>853</v>
      </c>
      <c r="C203" t="s">
        <v>141</v>
      </c>
      <c r="D203">
        <f>9+28</f>
        <v>37</v>
      </c>
      <c r="E203">
        <v>3</v>
      </c>
      <c r="F203" s="3">
        <f t="shared" si="6"/>
        <v>12.333333333333334</v>
      </c>
    </row>
    <row r="204" spans="2:6" x14ac:dyDescent="0.25">
      <c r="B204">
        <v>555</v>
      </c>
      <c r="C204" t="s">
        <v>136</v>
      </c>
      <c r="D204">
        <f>3+3+1+3+21</f>
        <v>31</v>
      </c>
      <c r="E204">
        <v>6</v>
      </c>
      <c r="F204" s="3">
        <f t="shared" si="6"/>
        <v>5.166666666666667</v>
      </c>
    </row>
    <row r="205" spans="2:6" x14ac:dyDescent="0.25">
      <c r="B205">
        <v>500</v>
      </c>
      <c r="C205" s="12" t="s">
        <v>135</v>
      </c>
      <c r="D205">
        <f>6+6+1+10+4</f>
        <v>27</v>
      </c>
      <c r="E205">
        <v>6</v>
      </c>
      <c r="F205" s="3">
        <f t="shared" si="6"/>
        <v>4.5</v>
      </c>
    </row>
    <row r="206" spans="2:6" x14ac:dyDescent="0.25">
      <c r="B206">
        <v>98</v>
      </c>
      <c r="C206" s="12" t="s">
        <v>121</v>
      </c>
      <c r="D206">
        <v>23</v>
      </c>
      <c r="E206">
        <v>1</v>
      </c>
      <c r="F206" s="3">
        <f t="shared" si="6"/>
        <v>23</v>
      </c>
    </row>
    <row r="207" spans="2:6" x14ac:dyDescent="0.25">
      <c r="B207">
        <v>68</v>
      </c>
      <c r="C207" s="12" t="s">
        <v>118</v>
      </c>
      <c r="D207">
        <f>8+3+9</f>
        <v>20</v>
      </c>
      <c r="E207">
        <v>3</v>
      </c>
      <c r="F207" s="3">
        <f t="shared" si="6"/>
        <v>6.666666666666667</v>
      </c>
    </row>
    <row r="208" spans="2:6" x14ac:dyDescent="0.25">
      <c r="B208">
        <v>446</v>
      </c>
      <c r="C208" t="s">
        <v>133</v>
      </c>
      <c r="D208">
        <v>19</v>
      </c>
      <c r="E208">
        <v>1</v>
      </c>
      <c r="F208" s="3">
        <f t="shared" si="6"/>
        <v>19</v>
      </c>
    </row>
    <row r="209" spans="2:6" x14ac:dyDescent="0.25">
      <c r="B209">
        <v>85</v>
      </c>
      <c r="C209" s="12" t="s">
        <v>119</v>
      </c>
      <c r="D209">
        <f>5+5+2+4</f>
        <v>16</v>
      </c>
      <c r="E209">
        <v>5</v>
      </c>
      <c r="F209" s="3">
        <f t="shared" si="6"/>
        <v>3.2</v>
      </c>
    </row>
    <row r="210" spans="2:6" x14ac:dyDescent="0.25">
      <c r="B210">
        <v>316</v>
      </c>
      <c r="C210" t="s">
        <v>131</v>
      </c>
      <c r="D210">
        <v>13</v>
      </c>
      <c r="E210">
        <v>1</v>
      </c>
      <c r="F210" s="3">
        <f t="shared" si="6"/>
        <v>13</v>
      </c>
    </row>
    <row r="211" spans="2:6" x14ac:dyDescent="0.25">
      <c r="B211">
        <v>476</v>
      </c>
      <c r="C211" s="13" t="s">
        <v>134</v>
      </c>
      <c r="D211">
        <f>7+3</f>
        <v>10</v>
      </c>
      <c r="E211">
        <v>3</v>
      </c>
      <c r="F211" s="3">
        <f t="shared" si="6"/>
        <v>3.3333333333333335</v>
      </c>
    </row>
    <row r="212" spans="2:6" x14ac:dyDescent="0.25">
      <c r="B212">
        <v>108</v>
      </c>
      <c r="C212" s="13" t="s">
        <v>123</v>
      </c>
      <c r="D212">
        <f>6+2+1</f>
        <v>9</v>
      </c>
      <c r="E212">
        <v>6</v>
      </c>
      <c r="F212" s="3">
        <f t="shared" si="6"/>
        <v>1.5</v>
      </c>
    </row>
    <row r="213" spans="2:6" x14ac:dyDescent="0.25">
      <c r="B213">
        <v>609</v>
      </c>
      <c r="C213" s="13" t="s">
        <v>137</v>
      </c>
      <c r="D213">
        <f>3+1+1+4</f>
        <v>9</v>
      </c>
      <c r="E213">
        <v>7</v>
      </c>
      <c r="F213" s="3">
        <f t="shared" si="6"/>
        <v>1.2857142857142858</v>
      </c>
    </row>
    <row r="214" spans="2:6" x14ac:dyDescent="0.25">
      <c r="B214">
        <v>620</v>
      </c>
      <c r="C214" t="s">
        <v>139</v>
      </c>
      <c r="D214">
        <v>8</v>
      </c>
      <c r="E214">
        <v>1</v>
      </c>
      <c r="F214" s="3">
        <f t="shared" si="6"/>
        <v>8</v>
      </c>
    </row>
    <row r="215" spans="2:6" x14ac:dyDescent="0.25">
      <c r="B215">
        <v>411</v>
      </c>
      <c r="C215" t="s">
        <v>132</v>
      </c>
      <c r="D215">
        <f>2+4</f>
        <v>6</v>
      </c>
      <c r="E215">
        <v>2</v>
      </c>
      <c r="F215" s="3">
        <f t="shared" si="6"/>
        <v>3</v>
      </c>
    </row>
    <row r="216" spans="2:6" x14ac:dyDescent="0.25">
      <c r="B216">
        <v>150</v>
      </c>
      <c r="C216" t="s">
        <v>127</v>
      </c>
      <c r="D216">
        <f>3+2</f>
        <v>5</v>
      </c>
      <c r="E216">
        <v>4</v>
      </c>
      <c r="F216" s="3">
        <f t="shared" si="6"/>
        <v>1.25</v>
      </c>
    </row>
    <row r="217" spans="2:6" x14ac:dyDescent="0.25">
      <c r="B217">
        <v>105</v>
      </c>
      <c r="C217" s="12" t="s">
        <v>122</v>
      </c>
      <c r="D217">
        <f>2+2</f>
        <v>4</v>
      </c>
      <c r="E217">
        <v>2</v>
      </c>
      <c r="F217" s="3">
        <f t="shared" si="6"/>
        <v>2</v>
      </c>
    </row>
    <row r="218" spans="2:6" x14ac:dyDescent="0.25">
      <c r="B218">
        <v>190</v>
      </c>
      <c r="C218" t="s">
        <v>128</v>
      </c>
      <c r="D218">
        <v>1</v>
      </c>
      <c r="E218">
        <v>3</v>
      </c>
      <c r="F218" s="3">
        <f t="shared" si="6"/>
        <v>0.33333333333333331</v>
      </c>
    </row>
    <row r="219" spans="2:6" x14ac:dyDescent="0.25">
      <c r="B219">
        <v>118</v>
      </c>
      <c r="C219" t="s">
        <v>125</v>
      </c>
      <c r="D219">
        <v>0</v>
      </c>
      <c r="E219">
        <v>1</v>
      </c>
      <c r="F219" s="3">
        <f t="shared" si="6"/>
        <v>0</v>
      </c>
    </row>
    <row r="220" spans="2:6" ht="15.75" x14ac:dyDescent="0.25">
      <c r="B220">
        <v>1</v>
      </c>
      <c r="C220" s="7" t="s">
        <v>227</v>
      </c>
      <c r="D220" s="7"/>
      <c r="F220" s="9" t="e">
        <f t="shared" si="6"/>
        <v>#DIV/0!</v>
      </c>
    </row>
    <row r="221" spans="2:6" x14ac:dyDescent="0.25">
      <c r="B221">
        <v>9</v>
      </c>
      <c r="C221" t="s">
        <v>228</v>
      </c>
      <c r="F221" s="3" t="e">
        <f t="shared" si="6"/>
        <v>#DIV/0!</v>
      </c>
    </row>
    <row r="222" spans="2:6" x14ac:dyDescent="0.25">
      <c r="B222">
        <v>9</v>
      </c>
      <c r="C222" t="s">
        <v>229</v>
      </c>
      <c r="F222" s="3" t="e">
        <f t="shared" si="6"/>
        <v>#DIV/0!</v>
      </c>
    </row>
    <row r="223" spans="2:6" x14ac:dyDescent="0.25">
      <c r="B223">
        <v>35</v>
      </c>
      <c r="C223" t="s">
        <v>230</v>
      </c>
      <c r="F223" s="3" t="e">
        <f t="shared" si="6"/>
        <v>#DIV/0!</v>
      </c>
    </row>
    <row r="224" spans="2:6" x14ac:dyDescent="0.25">
      <c r="B224">
        <v>58</v>
      </c>
      <c r="C224" t="s">
        <v>231</v>
      </c>
      <c r="F224" s="3" t="e">
        <f t="shared" ref="F224:F255" si="7">D224/E224</f>
        <v>#DIV/0!</v>
      </c>
    </row>
    <row r="225" spans="2:6" x14ac:dyDescent="0.25">
      <c r="B225">
        <v>69</v>
      </c>
      <c r="C225" t="s">
        <v>232</v>
      </c>
      <c r="F225" s="3" t="e">
        <f t="shared" si="7"/>
        <v>#DIV/0!</v>
      </c>
    </row>
    <row r="226" spans="2:6" x14ac:dyDescent="0.25">
      <c r="B226">
        <v>101</v>
      </c>
      <c r="C226" t="s">
        <v>233</v>
      </c>
      <c r="F226" s="3" t="e">
        <f t="shared" si="7"/>
        <v>#DIV/0!</v>
      </c>
    </row>
    <row r="227" spans="2:6" x14ac:dyDescent="0.25">
      <c r="B227">
        <v>128</v>
      </c>
      <c r="C227" s="17" t="s">
        <v>234</v>
      </c>
      <c r="F227" s="3" t="e">
        <f t="shared" si="7"/>
        <v>#DIV/0!</v>
      </c>
    </row>
    <row r="228" spans="2:6" x14ac:dyDescent="0.25">
      <c r="B228">
        <v>137</v>
      </c>
      <c r="C228" s="17" t="s">
        <v>235</v>
      </c>
      <c r="F228" s="3" t="e">
        <f t="shared" si="7"/>
        <v>#DIV/0!</v>
      </c>
    </row>
    <row r="229" spans="2:6" x14ac:dyDescent="0.25">
      <c r="B229">
        <v>143</v>
      </c>
      <c r="C229" s="14" t="s">
        <v>236</v>
      </c>
      <c r="F229" s="3" t="e">
        <f t="shared" si="7"/>
        <v>#DIV/0!</v>
      </c>
    </row>
    <row r="230" spans="2:6" x14ac:dyDescent="0.25">
      <c r="B230">
        <v>147</v>
      </c>
      <c r="C230" t="s">
        <v>237</v>
      </c>
      <c r="F230" s="3" t="e">
        <f t="shared" si="7"/>
        <v>#DIV/0!</v>
      </c>
    </row>
    <row r="231" spans="2:6" x14ac:dyDescent="0.25">
      <c r="B231">
        <v>158</v>
      </c>
      <c r="C231" t="s">
        <v>238</v>
      </c>
      <c r="F231" s="3" t="e">
        <f t="shared" si="7"/>
        <v>#DIV/0!</v>
      </c>
    </row>
    <row r="232" spans="2:6" x14ac:dyDescent="0.25">
      <c r="B232">
        <v>171</v>
      </c>
      <c r="C232" t="s">
        <v>239</v>
      </c>
      <c r="F232" s="3" t="e">
        <f t="shared" si="7"/>
        <v>#DIV/0!</v>
      </c>
    </row>
    <row r="233" spans="2:6" x14ac:dyDescent="0.25">
      <c r="B233">
        <v>200</v>
      </c>
      <c r="C233" t="s">
        <v>240</v>
      </c>
      <c r="F233" s="3" t="e">
        <f t="shared" si="7"/>
        <v>#DIV/0!</v>
      </c>
    </row>
    <row r="234" spans="2:6" x14ac:dyDescent="0.25">
      <c r="B234">
        <v>210</v>
      </c>
      <c r="C234" t="s">
        <v>241</v>
      </c>
      <c r="F234" s="3" t="e">
        <f t="shared" si="7"/>
        <v>#DIV/0!</v>
      </c>
    </row>
    <row r="235" spans="2:6" x14ac:dyDescent="0.25">
      <c r="B235">
        <v>216</v>
      </c>
      <c r="C235" s="12" t="s">
        <v>242</v>
      </c>
      <c r="F235" s="3" t="e">
        <f t="shared" si="7"/>
        <v>#DIV/0!</v>
      </c>
    </row>
    <row r="236" spans="2:6" x14ac:dyDescent="0.25">
      <c r="B236">
        <v>222</v>
      </c>
      <c r="C236" t="s">
        <v>243</v>
      </c>
      <c r="F236" s="3" t="e">
        <f t="shared" si="7"/>
        <v>#DIV/0!</v>
      </c>
    </row>
    <row r="237" spans="2:6" x14ac:dyDescent="0.25">
      <c r="B237">
        <v>249</v>
      </c>
      <c r="C237" t="s">
        <v>244</v>
      </c>
      <c r="F237" s="3" t="e">
        <f t="shared" si="7"/>
        <v>#DIV/0!</v>
      </c>
    </row>
    <row r="238" spans="2:6" x14ac:dyDescent="0.25">
      <c r="B238">
        <v>250</v>
      </c>
      <c r="C238" t="s">
        <v>245</v>
      </c>
      <c r="F238" s="3" t="e">
        <f t="shared" si="7"/>
        <v>#DIV/0!</v>
      </c>
    </row>
    <row r="239" spans="2:6" x14ac:dyDescent="0.25">
      <c r="B239">
        <v>257</v>
      </c>
      <c r="C239" t="s">
        <v>246</v>
      </c>
      <c r="F239" s="3" t="e">
        <f t="shared" si="7"/>
        <v>#DIV/0!</v>
      </c>
    </row>
    <row r="240" spans="2:6" x14ac:dyDescent="0.25">
      <c r="B240">
        <v>262</v>
      </c>
      <c r="C240" t="s">
        <v>80</v>
      </c>
      <c r="F240" s="3" t="e">
        <f t="shared" si="7"/>
        <v>#DIV/0!</v>
      </c>
    </row>
    <row r="241" spans="2:6" x14ac:dyDescent="0.25">
      <c r="B241">
        <v>282</v>
      </c>
      <c r="C241" t="s">
        <v>247</v>
      </c>
      <c r="F241" s="3" t="e">
        <f t="shared" si="7"/>
        <v>#DIV/0!</v>
      </c>
    </row>
    <row r="242" spans="2:6" x14ac:dyDescent="0.25">
      <c r="B242">
        <v>294</v>
      </c>
      <c r="C242" t="s">
        <v>248</v>
      </c>
      <c r="F242" s="3" t="e">
        <f t="shared" si="7"/>
        <v>#DIV/0!</v>
      </c>
    </row>
    <row r="243" spans="2:6" x14ac:dyDescent="0.25">
      <c r="B243">
        <v>296</v>
      </c>
      <c r="C243" t="s">
        <v>249</v>
      </c>
      <c r="F243" s="3" t="e">
        <f t="shared" si="7"/>
        <v>#DIV/0!</v>
      </c>
    </row>
    <row r="244" spans="2:6" x14ac:dyDescent="0.25">
      <c r="B244">
        <v>306</v>
      </c>
      <c r="C244" t="s">
        <v>250</v>
      </c>
      <c r="F244" s="3" t="e">
        <f t="shared" si="7"/>
        <v>#DIV/0!</v>
      </c>
    </row>
    <row r="245" spans="2:6" x14ac:dyDescent="0.25">
      <c r="B245">
        <v>326</v>
      </c>
      <c r="C245" t="s">
        <v>251</v>
      </c>
      <c r="F245" s="3" t="e">
        <f t="shared" si="7"/>
        <v>#DIV/0!</v>
      </c>
    </row>
    <row r="246" spans="2:6" ht="15.75" x14ac:dyDescent="0.25">
      <c r="B246">
        <v>327</v>
      </c>
      <c r="C246" s="16" t="s">
        <v>252</v>
      </c>
      <c r="D246" s="7"/>
      <c r="F246" s="3" t="e">
        <f t="shared" si="7"/>
        <v>#DIV/0!</v>
      </c>
    </row>
    <row r="247" spans="2:6" x14ac:dyDescent="0.25">
      <c r="B247">
        <v>334</v>
      </c>
      <c r="C247" t="s">
        <v>253</v>
      </c>
      <c r="F247" s="3" t="e">
        <f t="shared" si="7"/>
        <v>#DIV/0!</v>
      </c>
    </row>
    <row r="248" spans="2:6" x14ac:dyDescent="0.25">
      <c r="B248">
        <v>350</v>
      </c>
      <c r="C248" t="s">
        <v>254</v>
      </c>
      <c r="F248" s="3" t="e">
        <f t="shared" si="7"/>
        <v>#DIV/0!</v>
      </c>
    </row>
    <row r="249" spans="2:6" x14ac:dyDescent="0.25">
      <c r="B249">
        <v>355</v>
      </c>
      <c r="C249" t="s">
        <v>255</v>
      </c>
      <c r="F249" s="3" t="e">
        <f t="shared" si="7"/>
        <v>#DIV/0!</v>
      </c>
    </row>
    <row r="250" spans="2:6" x14ac:dyDescent="0.25">
      <c r="B250">
        <v>414</v>
      </c>
      <c r="C250" t="s">
        <v>256</v>
      </c>
      <c r="F250" s="3" t="e">
        <f t="shared" si="7"/>
        <v>#DIV/0!</v>
      </c>
    </row>
    <row r="251" spans="2:6" x14ac:dyDescent="0.25">
      <c r="B251">
        <v>474</v>
      </c>
      <c r="C251" t="s">
        <v>257</v>
      </c>
      <c r="F251" s="3" t="e">
        <f t="shared" si="7"/>
        <v>#DIV/0!</v>
      </c>
    </row>
    <row r="252" spans="2:6" x14ac:dyDescent="0.25">
      <c r="B252">
        <v>475</v>
      </c>
      <c r="C252" t="s">
        <v>258</v>
      </c>
      <c r="F252" s="3" t="e">
        <f t="shared" si="7"/>
        <v>#DIV/0!</v>
      </c>
    </row>
    <row r="253" spans="2:6" x14ac:dyDescent="0.25">
      <c r="B253" s="4" t="s">
        <v>259</v>
      </c>
      <c r="C253" t="s">
        <v>260</v>
      </c>
      <c r="F253" s="3" t="e">
        <f t="shared" si="7"/>
        <v>#DIV/0!</v>
      </c>
    </row>
    <row r="254" spans="2:6" x14ac:dyDescent="0.25">
      <c r="B254">
        <v>502</v>
      </c>
      <c r="C254" t="s">
        <v>261</v>
      </c>
      <c r="F254" s="3" t="e">
        <f t="shared" si="7"/>
        <v>#DIV/0!</v>
      </c>
    </row>
    <row r="255" spans="2:6" x14ac:dyDescent="0.25">
      <c r="B255">
        <v>521</v>
      </c>
      <c r="C255" t="s">
        <v>262</v>
      </c>
      <c r="F255" s="3" t="e">
        <f t="shared" si="7"/>
        <v>#DIV/0!</v>
      </c>
    </row>
    <row r="256" spans="2:6" x14ac:dyDescent="0.25">
      <c r="B256">
        <v>585</v>
      </c>
      <c r="C256" t="s">
        <v>263</v>
      </c>
      <c r="F256" s="3" t="e">
        <f t="shared" ref="F256:F287" si="8">D256/E256</f>
        <v>#DIV/0!</v>
      </c>
    </row>
    <row r="257" spans="2:6" x14ac:dyDescent="0.25">
      <c r="B257">
        <v>626</v>
      </c>
      <c r="C257" t="s">
        <v>264</v>
      </c>
      <c r="F257" s="3" t="e">
        <f t="shared" si="8"/>
        <v>#DIV/0!</v>
      </c>
    </row>
    <row r="258" spans="2:6" x14ac:dyDescent="0.25">
      <c r="B258">
        <v>627</v>
      </c>
      <c r="C258" t="s">
        <v>265</v>
      </c>
      <c r="F258" s="3" t="e">
        <f t="shared" si="8"/>
        <v>#DIV/0!</v>
      </c>
    </row>
    <row r="259" spans="2:6" x14ac:dyDescent="0.25">
      <c r="B259">
        <v>635</v>
      </c>
      <c r="C259" t="s">
        <v>266</v>
      </c>
      <c r="F259" s="3" t="e">
        <f t="shared" si="8"/>
        <v>#DIV/0!</v>
      </c>
    </row>
    <row r="260" spans="2:6" x14ac:dyDescent="0.25">
      <c r="B260">
        <v>666</v>
      </c>
      <c r="C260" t="s">
        <v>267</v>
      </c>
      <c r="F260" s="3" t="e">
        <f t="shared" si="8"/>
        <v>#DIV/0!</v>
      </c>
    </row>
    <row r="261" spans="2:6" x14ac:dyDescent="0.25">
      <c r="B261">
        <v>700</v>
      </c>
      <c r="C261" t="s">
        <v>268</v>
      </c>
      <c r="F261" s="3" t="e">
        <f t="shared" si="8"/>
        <v>#DIV/0!</v>
      </c>
    </row>
    <row r="262" spans="2:6" x14ac:dyDescent="0.25">
      <c r="B262">
        <v>708</v>
      </c>
      <c r="C262" t="s">
        <v>269</v>
      </c>
      <c r="F262" s="3" t="e">
        <f t="shared" si="8"/>
        <v>#DIV/0!</v>
      </c>
    </row>
    <row r="263" spans="2:6" x14ac:dyDescent="0.25">
      <c r="B263">
        <v>728</v>
      </c>
      <c r="C263" t="s">
        <v>270</v>
      </c>
      <c r="F263" s="3" t="e">
        <f t="shared" si="8"/>
        <v>#DIV/0!</v>
      </c>
    </row>
    <row r="264" spans="2:6" x14ac:dyDescent="0.25">
      <c r="B264">
        <v>822</v>
      </c>
      <c r="C264" t="s">
        <v>271</v>
      </c>
      <c r="F264" s="3" t="e">
        <f t="shared" si="8"/>
        <v>#DIV/0!</v>
      </c>
    </row>
    <row r="265" spans="2:6" x14ac:dyDescent="0.25">
      <c r="B265">
        <v>851</v>
      </c>
      <c r="C265" t="s">
        <v>272</v>
      </c>
      <c r="F265" s="3" t="e">
        <f t="shared" si="8"/>
        <v>#DIV/0!</v>
      </c>
    </row>
    <row r="266" spans="2:6" x14ac:dyDescent="0.25">
      <c r="B266">
        <v>851</v>
      </c>
      <c r="C266" t="s">
        <v>273</v>
      </c>
      <c r="F266" s="3" t="e">
        <f t="shared" si="8"/>
        <v>#DIV/0!</v>
      </c>
    </row>
    <row r="267" spans="2:6" x14ac:dyDescent="0.25">
      <c r="B267">
        <v>870</v>
      </c>
      <c r="C267" t="s">
        <v>274</v>
      </c>
      <c r="F267" s="3" t="e">
        <f t="shared" si="8"/>
        <v>#DIV/0!</v>
      </c>
    </row>
    <row r="268" spans="2:6" x14ac:dyDescent="0.25">
      <c r="B268">
        <v>995</v>
      </c>
      <c r="C268" t="s">
        <v>275</v>
      </c>
      <c r="F268" s="3" t="e">
        <f t="shared" si="8"/>
        <v>#DIV/0!</v>
      </c>
    </row>
  </sheetData>
  <sortState xmlns:xlrd2="http://schemas.microsoft.com/office/spreadsheetml/2017/richdata2" ref="B192:F268">
    <sortCondition descending="1" ref="D192:D268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2B5C2294EC634AA5CBB02F66E319D8" ma:contentTypeVersion="8" ma:contentTypeDescription="Een nieuw document maken." ma:contentTypeScope="" ma:versionID="d23b76fb2439b07894f211696cb7e0f5">
  <xsd:schema xmlns:xsd="http://www.w3.org/2001/XMLSchema" xmlns:xs="http://www.w3.org/2001/XMLSchema" xmlns:p="http://schemas.microsoft.com/office/2006/metadata/properties" xmlns:ns3="d3f46ec2-d316-4a81-8d69-ba8286c192ad" targetNamespace="http://schemas.microsoft.com/office/2006/metadata/properties" ma:root="true" ma:fieldsID="685777888bf8c6cb1b3222e24d8e32a3" ns3:_="">
    <xsd:import namespace="d3f46ec2-d316-4a81-8d69-ba8286c192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46ec2-d316-4a81-8d69-ba8286c192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697775-3FFC-498C-A205-17BDB591F08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C1A32C-054B-4854-A47A-2644A38F5C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58D35B-183D-47CC-A4E7-13C8CA833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46ec2-d316-4a81-8d69-ba8286c192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Gerrit Zwerver</cp:lastModifiedBy>
  <cp:lastPrinted>2020-03-11T08:16:23Z</cp:lastPrinted>
  <dcterms:created xsi:type="dcterms:W3CDTF">2020-03-09T11:55:10Z</dcterms:created>
  <dcterms:modified xsi:type="dcterms:W3CDTF">2020-03-12T10:38:39Z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0x010100E82B5C2294EC634AA5CBB02F66E319D8</vt:lpwstr>
  </property>
</Properties>
</file>